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Contents" sheetId="9" r:id="rId1"/>
    <sheet name="Table 2" sheetId="1" r:id="rId2"/>
    <sheet name="Table 4" sheetId="2" r:id="rId3"/>
    <sheet name="Table 5A" sheetId="3" r:id="rId4"/>
    <sheet name="Table 7" sheetId="4" r:id="rId5"/>
    <sheet name="Table 8 " sheetId="5" r:id="rId6"/>
    <sheet name="Table 9" sheetId="7" r:id="rId7"/>
    <sheet name="Table 10" sheetId="6" r:id="rId8"/>
    <sheet name="Table 11" sheetId="8" r:id="rId9"/>
  </sheets>
  <definedNames>
    <definedName name="_xlnm.Print_Titles" localSheetId="7">'Table 10'!$1:$2</definedName>
    <definedName name="_xlnm.Print_Titles" localSheetId="1">'Table 2'!$1:$2</definedName>
    <definedName name="_xlnm.Print_Titles" localSheetId="5">'Table 8 '!$1:$1</definedName>
    <definedName name="_xlnm.Print_Titles" localSheetId="6">'Table 9'!$1:$2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3" i="6" l="1"/>
  <c r="X65" i="1" l="1"/>
  <c r="W65" i="1"/>
  <c r="V65" i="1"/>
  <c r="V64" i="1"/>
  <c r="X64" i="1" s="1"/>
  <c r="W64" i="1"/>
  <c r="X56" i="1"/>
  <c r="W56" i="1"/>
  <c r="V56" i="1"/>
  <c r="V115" i="1"/>
  <c r="X115" i="1" s="1"/>
  <c r="W115" i="1"/>
  <c r="W57" i="1"/>
  <c r="V57" i="1"/>
  <c r="X57" i="1" s="1"/>
  <c r="V59" i="1"/>
  <c r="X59" i="1" s="1"/>
  <c r="W59" i="1"/>
  <c r="V61" i="1"/>
  <c r="W61" i="1"/>
  <c r="X61" i="1" l="1"/>
  <c r="B5" i="9"/>
  <c r="B11" i="9"/>
  <c r="B10" i="9"/>
  <c r="B9" i="9"/>
  <c r="B8" i="9"/>
  <c r="B7" i="9"/>
  <c r="B6" i="9"/>
  <c r="V55" i="6" l="1"/>
  <c r="V56" i="6"/>
  <c r="V57" i="6"/>
  <c r="V58" i="6"/>
  <c r="V59" i="6"/>
  <c r="V60" i="6"/>
  <c r="V61" i="6"/>
  <c r="V62" i="6"/>
  <c r="V63" i="6"/>
  <c r="V64" i="6"/>
  <c r="V66" i="6"/>
  <c r="V67" i="6"/>
  <c r="V68" i="6"/>
  <c r="V69" i="6"/>
  <c r="V70" i="6"/>
  <c r="V71" i="6"/>
  <c r="W71" i="6" s="1"/>
  <c r="V72" i="6"/>
  <c r="V74" i="6"/>
  <c r="U55" i="6"/>
  <c r="U56" i="6"/>
  <c r="W56" i="6" s="1"/>
  <c r="U57" i="6"/>
  <c r="U58" i="6"/>
  <c r="U59" i="6"/>
  <c r="U60" i="6"/>
  <c r="U61" i="6"/>
  <c r="U62" i="6"/>
  <c r="U63" i="6"/>
  <c r="U64" i="6"/>
  <c r="W64" i="6" s="1"/>
  <c r="U66" i="6"/>
  <c r="U67" i="6"/>
  <c r="U68" i="6"/>
  <c r="U69" i="6"/>
  <c r="U70" i="6"/>
  <c r="U71" i="6"/>
  <c r="U72" i="6"/>
  <c r="U74" i="6"/>
  <c r="W74" i="6" s="1"/>
  <c r="V77" i="6"/>
  <c r="U77" i="6"/>
  <c r="V76" i="6"/>
  <c r="V54" i="6"/>
  <c r="U76" i="6"/>
  <c r="U5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28" i="6"/>
  <c r="V29" i="6"/>
  <c r="V30" i="6"/>
  <c r="V31" i="6"/>
  <c r="V32" i="6"/>
  <c r="V33" i="6"/>
  <c r="V34" i="6"/>
  <c r="V65" i="6"/>
  <c r="V35" i="6"/>
  <c r="V36" i="6"/>
  <c r="V37" i="6"/>
  <c r="V38" i="6"/>
  <c r="V39" i="6"/>
  <c r="V40" i="6"/>
  <c r="V41" i="6"/>
  <c r="V42" i="6"/>
  <c r="V43" i="6"/>
  <c r="V73" i="6"/>
  <c r="V44" i="6"/>
  <c r="V45" i="6"/>
  <c r="V46" i="6"/>
  <c r="V47" i="6"/>
  <c r="V48" i="6"/>
  <c r="V49" i="6"/>
  <c r="V50" i="6"/>
  <c r="V51" i="6"/>
  <c r="V52" i="6"/>
  <c r="U15" i="6"/>
  <c r="W15" i="6" s="1"/>
  <c r="U16" i="6"/>
  <c r="W16" i="6" s="1"/>
  <c r="U17" i="6"/>
  <c r="W17" i="6" s="1"/>
  <c r="U18" i="6"/>
  <c r="W18" i="6" s="1"/>
  <c r="U19" i="6"/>
  <c r="W19" i="6" s="1"/>
  <c r="U20" i="6"/>
  <c r="W20" i="6" s="1"/>
  <c r="U21" i="6"/>
  <c r="W21" i="6" s="1"/>
  <c r="U22" i="6"/>
  <c r="W22" i="6" s="1"/>
  <c r="U23" i="6"/>
  <c r="W23" i="6" s="1"/>
  <c r="U24" i="6"/>
  <c r="W24" i="6" s="1"/>
  <c r="U25" i="6"/>
  <c r="W25" i="6" s="1"/>
  <c r="U26" i="6"/>
  <c r="W26" i="6" s="1"/>
  <c r="U27" i="6"/>
  <c r="W27" i="6" s="1"/>
  <c r="U28" i="6"/>
  <c r="W28" i="6" s="1"/>
  <c r="U29" i="6"/>
  <c r="W29" i="6" s="1"/>
  <c r="U30" i="6"/>
  <c r="W30" i="6" s="1"/>
  <c r="U31" i="6"/>
  <c r="W31" i="6" s="1"/>
  <c r="U32" i="6"/>
  <c r="W32" i="6" s="1"/>
  <c r="U33" i="6"/>
  <c r="W33" i="6" s="1"/>
  <c r="U34" i="6"/>
  <c r="W34" i="6" s="1"/>
  <c r="U65" i="6"/>
  <c r="W65" i="6" s="1"/>
  <c r="U35" i="6"/>
  <c r="W35" i="6" s="1"/>
  <c r="U36" i="6"/>
  <c r="W36" i="6" s="1"/>
  <c r="U37" i="6"/>
  <c r="W37" i="6" s="1"/>
  <c r="U38" i="6"/>
  <c r="W38" i="6" s="1"/>
  <c r="U39" i="6"/>
  <c r="W39" i="6" s="1"/>
  <c r="U40" i="6"/>
  <c r="W40" i="6" s="1"/>
  <c r="U41" i="6"/>
  <c r="W41" i="6" s="1"/>
  <c r="U42" i="6"/>
  <c r="W42" i="6" s="1"/>
  <c r="U43" i="6"/>
  <c r="W43" i="6" s="1"/>
  <c r="U73" i="6"/>
  <c r="W73" i="6" s="1"/>
  <c r="U44" i="6"/>
  <c r="W44" i="6" s="1"/>
  <c r="U45" i="6"/>
  <c r="W45" i="6" s="1"/>
  <c r="U46" i="6"/>
  <c r="W46" i="6" s="1"/>
  <c r="U47" i="6"/>
  <c r="W47" i="6" s="1"/>
  <c r="U48" i="6"/>
  <c r="W48" i="6" s="1"/>
  <c r="U49" i="6"/>
  <c r="W49" i="6" s="1"/>
  <c r="U50" i="6"/>
  <c r="W50" i="6" s="1"/>
  <c r="U51" i="6"/>
  <c r="W51" i="6" s="1"/>
  <c r="U52" i="6"/>
  <c r="W52" i="6" s="1"/>
  <c r="V14" i="6"/>
  <c r="U14" i="6"/>
  <c r="W14" i="6" s="1"/>
  <c r="V6" i="6"/>
  <c r="V7" i="6"/>
  <c r="W7" i="6" s="1"/>
  <c r="V8" i="6"/>
  <c r="V9" i="6"/>
  <c r="W9" i="6" s="1"/>
  <c r="V10" i="6"/>
  <c r="V11" i="6"/>
  <c r="V12" i="6"/>
  <c r="W12" i="6" s="1"/>
  <c r="U6" i="6"/>
  <c r="U7" i="6"/>
  <c r="U8" i="6"/>
  <c r="U9" i="6"/>
  <c r="U10" i="6"/>
  <c r="W10" i="6" s="1"/>
  <c r="U11" i="6"/>
  <c r="W11" i="6" s="1"/>
  <c r="U12" i="6"/>
  <c r="V5" i="6"/>
  <c r="U5" i="6"/>
  <c r="D75" i="6"/>
  <c r="E75" i="6"/>
  <c r="F75" i="6"/>
  <c r="G75" i="6"/>
  <c r="G78" i="6" s="1"/>
  <c r="U78" i="6" s="1"/>
  <c r="H75" i="6"/>
  <c r="I75" i="6"/>
  <c r="J75" i="6"/>
  <c r="K75" i="6"/>
  <c r="L75" i="6"/>
  <c r="M75" i="6"/>
  <c r="N75" i="6"/>
  <c r="O75" i="6"/>
  <c r="P75" i="6"/>
  <c r="Q75" i="6"/>
  <c r="R75" i="6"/>
  <c r="S75" i="6"/>
  <c r="T75" i="6"/>
  <c r="C75" i="6"/>
  <c r="D53" i="6"/>
  <c r="E53" i="6"/>
  <c r="F53" i="6"/>
  <c r="G53" i="6"/>
  <c r="H53" i="6"/>
  <c r="H78" i="6" s="1"/>
  <c r="I53" i="6"/>
  <c r="J53" i="6"/>
  <c r="K53" i="6"/>
  <c r="L53" i="6"/>
  <c r="M53" i="6"/>
  <c r="N53" i="6"/>
  <c r="O53" i="6"/>
  <c r="P53" i="6"/>
  <c r="Q53" i="6"/>
  <c r="R53" i="6"/>
  <c r="S53" i="6"/>
  <c r="T53" i="6"/>
  <c r="C53" i="6"/>
  <c r="D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C13" i="6"/>
  <c r="W77" i="6" l="1"/>
  <c r="W66" i="6"/>
  <c r="W57" i="6"/>
  <c r="W68" i="6"/>
  <c r="W59" i="6"/>
  <c r="W62" i="6"/>
  <c r="N78" i="6"/>
  <c r="V78" i="6" s="1"/>
  <c r="W78" i="6" s="1"/>
  <c r="W76" i="6"/>
  <c r="W75" i="6" s="1"/>
  <c r="W70" i="6"/>
  <c r="W61" i="6"/>
  <c r="W8" i="6"/>
  <c r="W6" i="6"/>
  <c r="W67" i="6"/>
  <c r="W58" i="6"/>
  <c r="W69" i="6"/>
  <c r="W60" i="6"/>
  <c r="U4" i="6"/>
  <c r="W72" i="6"/>
  <c r="W63" i="6"/>
  <c r="W55" i="6"/>
  <c r="V4" i="6"/>
  <c r="W54" i="6"/>
  <c r="W13" i="6"/>
  <c r="W5" i="6"/>
  <c r="V53" i="6"/>
  <c r="U53" i="6"/>
  <c r="V75" i="6"/>
  <c r="U75" i="6"/>
  <c r="V13" i="6"/>
  <c r="D4" i="6"/>
  <c r="D3" i="6" s="1"/>
  <c r="E4" i="6"/>
  <c r="E3" i="6" s="1"/>
  <c r="F4" i="6"/>
  <c r="F3" i="6" s="1"/>
  <c r="G4" i="6"/>
  <c r="G3" i="6" s="1"/>
  <c r="H4" i="6"/>
  <c r="H3" i="6" s="1"/>
  <c r="I4" i="6"/>
  <c r="I3" i="6" s="1"/>
  <c r="J4" i="6"/>
  <c r="J3" i="6" s="1"/>
  <c r="K4" i="6"/>
  <c r="K3" i="6" s="1"/>
  <c r="L4" i="6"/>
  <c r="L3" i="6" s="1"/>
  <c r="M4" i="6"/>
  <c r="M3" i="6" s="1"/>
  <c r="N4" i="6"/>
  <c r="O4" i="6"/>
  <c r="O3" i="6" s="1"/>
  <c r="P4" i="6"/>
  <c r="P3" i="6" s="1"/>
  <c r="Q4" i="6"/>
  <c r="Q3" i="6" s="1"/>
  <c r="R4" i="6"/>
  <c r="R3" i="6" s="1"/>
  <c r="S4" i="6"/>
  <c r="S3" i="6" s="1"/>
  <c r="T4" i="6"/>
  <c r="T3" i="6" s="1"/>
  <c r="C4" i="6"/>
  <c r="C3" i="6" s="1"/>
  <c r="W53" i="6" l="1"/>
  <c r="N3" i="6"/>
  <c r="V3" i="6"/>
  <c r="W4" i="6"/>
  <c r="U3" i="6"/>
  <c r="W3" i="6"/>
  <c r="W4" i="7"/>
  <c r="W5" i="7"/>
  <c r="W6" i="7"/>
  <c r="W7" i="7"/>
  <c r="W8" i="7"/>
  <c r="W9" i="7"/>
  <c r="W10" i="7"/>
  <c r="W11" i="7"/>
  <c r="W41" i="7"/>
  <c r="W44" i="7"/>
  <c r="W46" i="7"/>
  <c r="W52" i="7"/>
  <c r="W53" i="7"/>
  <c r="W54" i="7"/>
  <c r="W55" i="7"/>
  <c r="W56" i="7"/>
  <c r="W57" i="7"/>
  <c r="W58" i="7"/>
  <c r="W59" i="7"/>
  <c r="W60" i="7"/>
  <c r="W61" i="7"/>
  <c r="W62" i="7"/>
  <c r="W63" i="7"/>
  <c r="W64" i="7"/>
  <c r="W65" i="7"/>
  <c r="W66" i="7"/>
  <c r="W67" i="7"/>
  <c r="W68" i="7"/>
  <c r="W69" i="7"/>
  <c r="W70" i="7"/>
  <c r="W71" i="7"/>
  <c r="W72" i="7"/>
  <c r="W73" i="7"/>
  <c r="W74" i="7"/>
  <c r="W75" i="7"/>
  <c r="W76" i="7"/>
  <c r="W77" i="7"/>
  <c r="W78" i="7"/>
  <c r="W79" i="7"/>
  <c r="W80" i="7"/>
  <c r="W81" i="7"/>
  <c r="W82" i="7"/>
  <c r="W83" i="7"/>
  <c r="W3" i="7"/>
  <c r="V5" i="7"/>
  <c r="V6" i="7"/>
  <c r="V7" i="7"/>
  <c r="V8" i="7"/>
  <c r="V9" i="7"/>
  <c r="V10" i="7"/>
  <c r="V11" i="7"/>
  <c r="V12" i="7"/>
  <c r="V13" i="7"/>
  <c r="V14" i="7"/>
  <c r="V15" i="7"/>
  <c r="V16" i="7"/>
  <c r="V17" i="7"/>
  <c r="V18" i="7"/>
  <c r="V19" i="7"/>
  <c r="V20" i="7"/>
  <c r="V21" i="7"/>
  <c r="V22" i="7"/>
  <c r="V23" i="7"/>
  <c r="V24" i="7"/>
  <c r="V25" i="7"/>
  <c r="V26" i="7"/>
  <c r="V27" i="7"/>
  <c r="V28" i="7"/>
  <c r="V29" i="7"/>
  <c r="V30" i="7"/>
  <c r="V31" i="7"/>
  <c r="V32" i="7"/>
  <c r="V33" i="7"/>
  <c r="V34" i="7"/>
  <c r="V35" i="7"/>
  <c r="V36" i="7"/>
  <c r="V37" i="7"/>
  <c r="V38" i="7"/>
  <c r="V39" i="7"/>
  <c r="V40" i="7"/>
  <c r="V41" i="7"/>
  <c r="V42" i="7"/>
  <c r="V43" i="7"/>
  <c r="V44" i="7"/>
  <c r="V45" i="7"/>
  <c r="V46" i="7"/>
  <c r="V47" i="7"/>
  <c r="V48" i="7"/>
  <c r="V49" i="7"/>
  <c r="V50" i="7"/>
  <c r="V51" i="7"/>
  <c r="V52" i="7"/>
  <c r="V53" i="7"/>
  <c r="V54" i="7"/>
  <c r="V55" i="7"/>
  <c r="V56" i="7"/>
  <c r="V57" i="7"/>
  <c r="V58" i="7"/>
  <c r="V59" i="7"/>
  <c r="V60" i="7"/>
  <c r="V61" i="7"/>
  <c r="V62" i="7"/>
  <c r="V63" i="7"/>
  <c r="V64" i="7"/>
  <c r="V65" i="7"/>
  <c r="V66" i="7"/>
  <c r="V67" i="7"/>
  <c r="V68" i="7"/>
  <c r="V69" i="7"/>
  <c r="V70" i="7"/>
  <c r="V71" i="7"/>
  <c r="V72" i="7"/>
  <c r="V73" i="7"/>
  <c r="V74" i="7"/>
  <c r="V75" i="7"/>
  <c r="V76" i="7"/>
  <c r="V77" i="7"/>
  <c r="V78" i="7"/>
  <c r="V79" i="7"/>
  <c r="V80" i="7"/>
  <c r="V81" i="7"/>
  <c r="V82" i="7"/>
  <c r="V83" i="7"/>
  <c r="U83" i="7"/>
  <c r="U5" i="7"/>
  <c r="U6" i="7"/>
  <c r="U7" i="7"/>
  <c r="U8" i="7"/>
  <c r="U9" i="7"/>
  <c r="U10" i="7"/>
  <c r="U11" i="7"/>
  <c r="U12" i="7"/>
  <c r="W12" i="7" s="1"/>
  <c r="U13" i="7"/>
  <c r="W13" i="7" s="1"/>
  <c r="U14" i="7"/>
  <c r="W14" i="7" s="1"/>
  <c r="U15" i="7"/>
  <c r="W15" i="7" s="1"/>
  <c r="U16" i="7"/>
  <c r="W16" i="7" s="1"/>
  <c r="U17" i="7"/>
  <c r="W17" i="7" s="1"/>
  <c r="U18" i="7"/>
  <c r="W18" i="7" s="1"/>
  <c r="U19" i="7"/>
  <c r="W19" i="7" s="1"/>
  <c r="U20" i="7"/>
  <c r="W20" i="7" s="1"/>
  <c r="U21" i="7"/>
  <c r="W21" i="7" s="1"/>
  <c r="U22" i="7"/>
  <c r="W22" i="7" s="1"/>
  <c r="U23" i="7"/>
  <c r="W23" i="7" s="1"/>
  <c r="U24" i="7"/>
  <c r="W24" i="7" s="1"/>
  <c r="U25" i="7"/>
  <c r="W25" i="7" s="1"/>
  <c r="U26" i="7"/>
  <c r="W26" i="7" s="1"/>
  <c r="U27" i="7"/>
  <c r="W27" i="7" s="1"/>
  <c r="U28" i="7"/>
  <c r="W28" i="7" s="1"/>
  <c r="U29" i="7"/>
  <c r="W29" i="7" s="1"/>
  <c r="U30" i="7"/>
  <c r="W30" i="7" s="1"/>
  <c r="U31" i="7"/>
  <c r="W31" i="7" s="1"/>
  <c r="U32" i="7"/>
  <c r="U33" i="7"/>
  <c r="W33" i="7" s="1"/>
  <c r="U34" i="7"/>
  <c r="W34" i="7" s="1"/>
  <c r="U35" i="7"/>
  <c r="W35" i="7" s="1"/>
  <c r="U36" i="7"/>
  <c r="W36" i="7" s="1"/>
  <c r="U37" i="7"/>
  <c r="W37" i="7" s="1"/>
  <c r="U38" i="7"/>
  <c r="W38" i="7" s="1"/>
  <c r="U39" i="7"/>
  <c r="W39" i="7" s="1"/>
  <c r="U40" i="7"/>
  <c r="W40" i="7" s="1"/>
  <c r="U41" i="7"/>
  <c r="U42" i="7"/>
  <c r="W42" i="7" s="1"/>
  <c r="U43" i="7"/>
  <c r="W43" i="7" s="1"/>
  <c r="U44" i="7"/>
  <c r="U45" i="7"/>
  <c r="W45" i="7" s="1"/>
  <c r="U46" i="7"/>
  <c r="U47" i="7"/>
  <c r="W47" i="7" s="1"/>
  <c r="U48" i="7"/>
  <c r="W48" i="7" s="1"/>
  <c r="U49" i="7"/>
  <c r="W49" i="7" s="1"/>
  <c r="U50" i="7"/>
  <c r="W50" i="7" s="1"/>
  <c r="U51" i="7"/>
  <c r="W51" i="7" s="1"/>
  <c r="U52" i="7"/>
  <c r="U53" i="7"/>
  <c r="U54" i="7"/>
  <c r="U55" i="7"/>
  <c r="U56" i="7"/>
  <c r="U57" i="7"/>
  <c r="U58" i="7"/>
  <c r="U59" i="7"/>
  <c r="U60" i="7"/>
  <c r="U61" i="7"/>
  <c r="U62" i="7"/>
  <c r="U63" i="7"/>
  <c r="U64" i="7"/>
  <c r="U65" i="7"/>
  <c r="U66" i="7"/>
  <c r="U67" i="7"/>
  <c r="U68" i="7"/>
  <c r="U69" i="7"/>
  <c r="U70" i="7"/>
  <c r="U71" i="7"/>
  <c r="U72" i="7"/>
  <c r="U73" i="7"/>
  <c r="U74" i="7"/>
  <c r="U75" i="7"/>
  <c r="U76" i="7"/>
  <c r="U77" i="7"/>
  <c r="U78" i="7"/>
  <c r="U79" i="7"/>
  <c r="U80" i="7"/>
  <c r="U81" i="7"/>
  <c r="U82" i="7"/>
  <c r="V4" i="7"/>
  <c r="U4" i="7"/>
  <c r="V3" i="7"/>
  <c r="U3" i="7"/>
  <c r="W32" i="7" l="1"/>
  <c r="D2" i="5"/>
  <c r="E2" i="5"/>
  <c r="F2" i="5"/>
  <c r="G2" i="5"/>
  <c r="C2" i="5"/>
  <c r="H45" i="5" l="1"/>
  <c r="H3" i="5"/>
  <c r="H6" i="5"/>
  <c r="H5" i="5"/>
  <c r="H7" i="5"/>
  <c r="H12" i="5"/>
  <c r="H13" i="5"/>
  <c r="H14" i="5"/>
  <c r="H18" i="5"/>
  <c r="H15" i="5"/>
  <c r="H16" i="5"/>
  <c r="H17" i="5"/>
  <c r="H19" i="5"/>
  <c r="H20" i="5"/>
  <c r="H22" i="5"/>
  <c r="H21" i="5"/>
  <c r="H23" i="5"/>
  <c r="H24" i="5"/>
  <c r="H26" i="5"/>
  <c r="H25" i="5"/>
  <c r="H27" i="5"/>
  <c r="H32" i="5"/>
  <c r="H33" i="5"/>
  <c r="H28" i="5"/>
  <c r="H30" i="5"/>
  <c r="H29" i="5"/>
  <c r="H31" i="5"/>
  <c r="H34" i="5"/>
  <c r="H35" i="5"/>
  <c r="H36" i="5"/>
  <c r="H37" i="5"/>
  <c r="H38" i="5"/>
  <c r="H39" i="5"/>
  <c r="H40" i="5"/>
  <c r="H41" i="5"/>
  <c r="H42" i="5"/>
  <c r="H43" i="5"/>
  <c r="H44" i="5"/>
  <c r="H46" i="5"/>
  <c r="D3" i="4"/>
  <c r="E3" i="4"/>
  <c r="F3" i="4"/>
  <c r="G3" i="4"/>
  <c r="H3" i="4"/>
  <c r="I3" i="4"/>
  <c r="J3" i="4"/>
  <c r="K3" i="4"/>
  <c r="L3" i="4"/>
  <c r="M3" i="4"/>
  <c r="C3" i="4"/>
  <c r="M17" i="4"/>
  <c r="M18" i="4"/>
  <c r="M19" i="4"/>
  <c r="M20" i="4"/>
  <c r="M21" i="4"/>
  <c r="M22" i="4"/>
  <c r="M23" i="4"/>
  <c r="M24" i="4"/>
  <c r="M25" i="4"/>
  <c r="M16" i="4"/>
  <c r="D15" i="4"/>
  <c r="E15" i="4"/>
  <c r="F15" i="4"/>
  <c r="G15" i="4"/>
  <c r="H15" i="4"/>
  <c r="I15" i="4"/>
  <c r="J15" i="4"/>
  <c r="K15" i="4"/>
  <c r="L15" i="4"/>
  <c r="C15" i="4"/>
  <c r="M5" i="4"/>
  <c r="M6" i="4"/>
  <c r="M7" i="4"/>
  <c r="M8" i="4"/>
  <c r="M9" i="4"/>
  <c r="M10" i="4"/>
  <c r="M11" i="4"/>
  <c r="M12" i="4"/>
  <c r="M13" i="4"/>
  <c r="M14" i="4"/>
  <c r="M4" i="4"/>
  <c r="D4" i="4"/>
  <c r="E4" i="4"/>
  <c r="F4" i="4"/>
  <c r="G4" i="4"/>
  <c r="H4" i="4"/>
  <c r="I4" i="4"/>
  <c r="J4" i="4"/>
  <c r="K4" i="4"/>
  <c r="L4" i="4"/>
  <c r="C4" i="4"/>
  <c r="V5" i="3"/>
  <c r="V4" i="3"/>
  <c r="U5" i="3"/>
  <c r="T5" i="3"/>
  <c r="U4" i="3"/>
  <c r="T4" i="3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V3" i="3"/>
  <c r="B3" i="3"/>
  <c r="J19" i="2"/>
  <c r="K19" i="2"/>
  <c r="C20" i="2"/>
  <c r="C19" i="2" s="1"/>
  <c r="D20" i="2"/>
  <c r="D19" i="2" s="1"/>
  <c r="E20" i="2"/>
  <c r="F20" i="2"/>
  <c r="G20" i="2"/>
  <c r="H20" i="2"/>
  <c r="I20" i="2"/>
  <c r="J20" i="2"/>
  <c r="K20" i="2"/>
  <c r="L20" i="2"/>
  <c r="L19" i="2" s="1"/>
  <c r="M20" i="2"/>
  <c r="N20" i="2"/>
  <c r="O20" i="2"/>
  <c r="O19" i="2" s="1"/>
  <c r="P20" i="2"/>
  <c r="Q20" i="2"/>
  <c r="Q19" i="2" s="1"/>
  <c r="R20" i="2"/>
  <c r="R19" i="2" s="1"/>
  <c r="S20" i="2"/>
  <c r="S19" i="2" s="1"/>
  <c r="B20" i="2"/>
  <c r="B19" i="2" s="1"/>
  <c r="U27" i="2"/>
  <c r="U28" i="2"/>
  <c r="T27" i="2"/>
  <c r="V27" i="2" s="1"/>
  <c r="T28" i="2"/>
  <c r="U24" i="2"/>
  <c r="U25" i="2"/>
  <c r="T24" i="2"/>
  <c r="T25" i="2"/>
  <c r="C29" i="2"/>
  <c r="D29" i="2"/>
  <c r="E29" i="2"/>
  <c r="F29" i="2"/>
  <c r="G29" i="2"/>
  <c r="G19" i="2" s="1"/>
  <c r="H29" i="2"/>
  <c r="I29" i="2"/>
  <c r="J29" i="2"/>
  <c r="K29" i="2"/>
  <c r="L29" i="2"/>
  <c r="M29" i="2"/>
  <c r="N29" i="2"/>
  <c r="O29" i="2"/>
  <c r="P29" i="2"/>
  <c r="P19" i="2" s="1"/>
  <c r="Q29" i="2"/>
  <c r="R29" i="2"/>
  <c r="S29" i="2"/>
  <c r="B29" i="2"/>
  <c r="H2" i="5" l="1"/>
  <c r="I19" i="2"/>
  <c r="H19" i="2"/>
  <c r="V24" i="2"/>
  <c r="M15" i="4"/>
  <c r="U3" i="3"/>
  <c r="T3" i="3"/>
  <c r="V28" i="2"/>
  <c r="N19" i="2"/>
  <c r="F19" i="2"/>
  <c r="V25" i="2"/>
  <c r="M19" i="2"/>
  <c r="E19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B12" i="2"/>
  <c r="U6" i="2"/>
  <c r="C5" i="2"/>
  <c r="D5" i="2"/>
  <c r="E5" i="2"/>
  <c r="E4" i="2" s="1"/>
  <c r="F5" i="2"/>
  <c r="F4" i="2" s="1"/>
  <c r="F3" i="2" s="1"/>
  <c r="G5" i="2"/>
  <c r="G4" i="2" s="1"/>
  <c r="G3" i="2" s="1"/>
  <c r="H5" i="2"/>
  <c r="H4" i="2" s="1"/>
  <c r="I5" i="2"/>
  <c r="I4" i="2" s="1"/>
  <c r="J5" i="2"/>
  <c r="K5" i="2"/>
  <c r="L5" i="2"/>
  <c r="M5" i="2"/>
  <c r="M4" i="2" s="1"/>
  <c r="N5" i="2"/>
  <c r="N4" i="2" s="1"/>
  <c r="N3" i="2" s="1"/>
  <c r="O5" i="2"/>
  <c r="O4" i="2" s="1"/>
  <c r="O3" i="2" s="1"/>
  <c r="P5" i="2"/>
  <c r="P4" i="2" s="1"/>
  <c r="P3" i="2" s="1"/>
  <c r="Q5" i="2"/>
  <c r="Q4" i="2" s="1"/>
  <c r="Q3" i="2" s="1"/>
  <c r="R5" i="2"/>
  <c r="S5" i="2"/>
  <c r="B5" i="2"/>
  <c r="U7" i="2"/>
  <c r="U8" i="2"/>
  <c r="U9" i="2"/>
  <c r="U10" i="2"/>
  <c r="U11" i="2"/>
  <c r="U21" i="2"/>
  <c r="U22" i="2"/>
  <c r="U23" i="2"/>
  <c r="U26" i="2"/>
  <c r="U13" i="2"/>
  <c r="U14" i="2"/>
  <c r="U15" i="2"/>
  <c r="U16" i="2"/>
  <c r="U17" i="2"/>
  <c r="U18" i="2"/>
  <c r="U30" i="2"/>
  <c r="U31" i="2"/>
  <c r="T8" i="2"/>
  <c r="V8" i="2" s="1"/>
  <c r="T9" i="2"/>
  <c r="T10" i="2"/>
  <c r="V10" i="2" s="1"/>
  <c r="T11" i="2"/>
  <c r="V11" i="2" s="1"/>
  <c r="T21" i="2"/>
  <c r="T22" i="2"/>
  <c r="T23" i="2"/>
  <c r="T26" i="2"/>
  <c r="T13" i="2"/>
  <c r="V13" i="2" s="1"/>
  <c r="T14" i="2"/>
  <c r="V14" i="2" s="1"/>
  <c r="T15" i="2"/>
  <c r="V15" i="2" s="1"/>
  <c r="T16" i="2"/>
  <c r="V16" i="2" s="1"/>
  <c r="T17" i="2"/>
  <c r="V17" i="2" s="1"/>
  <c r="T18" i="2"/>
  <c r="V18" i="2" s="1"/>
  <c r="T30" i="2"/>
  <c r="T31" i="2"/>
  <c r="V31" i="2" s="1"/>
  <c r="T7" i="2"/>
  <c r="T6" i="2"/>
  <c r="I3" i="2" l="1"/>
  <c r="H3" i="2"/>
  <c r="V23" i="2"/>
  <c r="B4" i="2"/>
  <c r="B3" i="2" s="1"/>
  <c r="L4" i="2"/>
  <c r="L3" i="2" s="1"/>
  <c r="D4" i="2"/>
  <c r="D3" i="2" s="1"/>
  <c r="E3" i="2"/>
  <c r="S4" i="2"/>
  <c r="S3" i="2" s="1"/>
  <c r="K4" i="2"/>
  <c r="K3" i="2" s="1"/>
  <c r="C4" i="2"/>
  <c r="C3" i="2" s="1"/>
  <c r="M3" i="2"/>
  <c r="R4" i="2"/>
  <c r="R3" i="2" s="1"/>
  <c r="J4" i="2"/>
  <c r="J3" i="2" s="1"/>
  <c r="U29" i="2"/>
  <c r="T20" i="2"/>
  <c r="U20" i="2"/>
  <c r="U19" i="2" s="1"/>
  <c r="V30" i="2"/>
  <c r="V29" i="2" s="1"/>
  <c r="T29" i="2"/>
  <c r="V9" i="2"/>
  <c r="V26" i="2"/>
  <c r="V22" i="2"/>
  <c r="T12" i="2"/>
  <c r="U12" i="2"/>
  <c r="T5" i="2"/>
  <c r="T4" i="2" s="1"/>
  <c r="U5" i="2"/>
  <c r="U4" i="2" s="1"/>
  <c r="V7" i="2"/>
  <c r="V21" i="2"/>
  <c r="V6" i="2"/>
  <c r="V88" i="1"/>
  <c r="W88" i="1"/>
  <c r="U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D66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D55" i="1"/>
  <c r="T4" i="1"/>
  <c r="U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D4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D113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S118" i="1" s="1"/>
  <c r="T119" i="1"/>
  <c r="U119" i="1"/>
  <c r="D119" i="1"/>
  <c r="P122" i="1"/>
  <c r="Q122" i="1"/>
  <c r="R122" i="1"/>
  <c r="S122" i="1"/>
  <c r="T122" i="1"/>
  <c r="U122" i="1"/>
  <c r="E122" i="1"/>
  <c r="F122" i="1"/>
  <c r="G122" i="1"/>
  <c r="H122" i="1"/>
  <c r="I122" i="1"/>
  <c r="J122" i="1"/>
  <c r="K122" i="1"/>
  <c r="L122" i="1"/>
  <c r="M122" i="1"/>
  <c r="N122" i="1"/>
  <c r="O122" i="1"/>
  <c r="D122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5" i="1"/>
  <c r="W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8" i="1"/>
  <c r="W60" i="1"/>
  <c r="W62" i="1"/>
  <c r="W63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67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4" i="1"/>
  <c r="W116" i="1"/>
  <c r="W117" i="1"/>
  <c r="W120" i="1"/>
  <c r="W121" i="1"/>
  <c r="W123" i="1"/>
  <c r="W124" i="1"/>
  <c r="W125" i="1"/>
  <c r="W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5" i="1"/>
  <c r="V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8" i="1"/>
  <c r="V60" i="1"/>
  <c r="V62" i="1"/>
  <c r="V63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67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4" i="1"/>
  <c r="V116" i="1"/>
  <c r="V117" i="1"/>
  <c r="V120" i="1"/>
  <c r="V121" i="1"/>
  <c r="V123" i="1"/>
  <c r="V124" i="1"/>
  <c r="V125" i="1"/>
  <c r="V7" i="1"/>
  <c r="U3" i="2" l="1"/>
  <c r="P118" i="1"/>
  <c r="Q118" i="1"/>
  <c r="D118" i="1"/>
  <c r="N118" i="1"/>
  <c r="F118" i="1"/>
  <c r="U118" i="1"/>
  <c r="M118" i="1"/>
  <c r="E118" i="1"/>
  <c r="I118" i="1"/>
  <c r="H118" i="1"/>
  <c r="T118" i="1"/>
  <c r="L118" i="1"/>
  <c r="O118" i="1"/>
  <c r="K118" i="1"/>
  <c r="G118" i="1"/>
  <c r="R118" i="1"/>
  <c r="J118" i="1"/>
  <c r="T19" i="2"/>
  <c r="T3" i="2" s="1"/>
  <c r="V20" i="2"/>
  <c r="V19" i="2" s="1"/>
  <c r="V5" i="2"/>
  <c r="V12" i="2"/>
  <c r="X88" i="1"/>
  <c r="W66" i="1"/>
  <c r="V66" i="1"/>
  <c r="T3" i="1"/>
  <c r="O3" i="1"/>
  <c r="N3" i="1"/>
  <c r="E3" i="1"/>
  <c r="D3" i="1"/>
  <c r="G3" i="1"/>
  <c r="F3" i="1"/>
  <c r="H3" i="1"/>
  <c r="U3" i="1"/>
  <c r="M3" i="1"/>
  <c r="P3" i="1"/>
  <c r="L3" i="1"/>
  <c r="K3" i="1"/>
  <c r="J3" i="1"/>
  <c r="I3" i="1"/>
  <c r="S3" i="1"/>
  <c r="X5" i="1"/>
  <c r="Q3" i="1"/>
  <c r="R3" i="1"/>
  <c r="V55" i="1"/>
  <c r="W55" i="1"/>
  <c r="W4" i="1"/>
  <c r="V4" i="1"/>
  <c r="X121" i="1"/>
  <c r="X109" i="1"/>
  <c r="X94" i="1"/>
  <c r="X67" i="1"/>
  <c r="X80" i="1"/>
  <c r="X72" i="1"/>
  <c r="X58" i="1"/>
  <c r="X49" i="1"/>
  <c r="X44" i="1"/>
  <c r="X101" i="1"/>
  <c r="X110" i="1"/>
  <c r="X89" i="1"/>
  <c r="X60" i="1"/>
  <c r="X73" i="1"/>
  <c r="X40" i="1"/>
  <c r="X123" i="1"/>
  <c r="X102" i="1"/>
  <c r="X81" i="1"/>
  <c r="X50" i="1"/>
  <c r="X31" i="1"/>
  <c r="X21" i="1"/>
  <c r="X13" i="1"/>
  <c r="X106" i="1"/>
  <c r="X92" i="1"/>
  <c r="X69" i="1"/>
  <c r="X42" i="1"/>
  <c r="X38" i="1"/>
  <c r="X28" i="1"/>
  <c r="X15" i="1"/>
  <c r="X97" i="1"/>
  <c r="X84" i="1"/>
  <c r="X68" i="1"/>
  <c r="X33" i="1"/>
  <c r="X16" i="1"/>
  <c r="X98" i="1"/>
  <c r="X77" i="1"/>
  <c r="X111" i="1"/>
  <c r="X95" i="1"/>
  <c r="X90" i="1"/>
  <c r="X82" i="1"/>
  <c r="X74" i="1"/>
  <c r="X62" i="1"/>
  <c r="X45" i="1"/>
  <c r="X36" i="1"/>
  <c r="X32" i="1"/>
  <c r="X6" i="1"/>
  <c r="X20" i="1"/>
  <c r="X12" i="1"/>
  <c r="X9" i="1"/>
  <c r="X24" i="1"/>
  <c r="X116" i="1"/>
  <c r="X85" i="1"/>
  <c r="X53" i="1"/>
  <c r="X124" i="1"/>
  <c r="X103" i="1"/>
  <c r="X114" i="1"/>
  <c r="X105" i="1"/>
  <c r="X76" i="1"/>
  <c r="X52" i="1"/>
  <c r="X46" i="1"/>
  <c r="X23" i="1"/>
  <c r="W119" i="1"/>
  <c r="X112" i="1"/>
  <c r="X96" i="1"/>
  <c r="W122" i="1"/>
  <c r="V122" i="1"/>
  <c r="X63" i="1"/>
  <c r="X37" i="1"/>
  <c r="X27" i="1"/>
  <c r="X14" i="1"/>
  <c r="X35" i="1"/>
  <c r="X30" i="1"/>
  <c r="X19" i="1"/>
  <c r="V119" i="1"/>
  <c r="V113" i="1"/>
  <c r="X125" i="1"/>
  <c r="X104" i="1"/>
  <c r="X91" i="1"/>
  <c r="X83" i="1"/>
  <c r="X75" i="1"/>
  <c r="X51" i="1"/>
  <c r="X41" i="1"/>
  <c r="X22" i="1"/>
  <c r="X117" i="1"/>
  <c r="X107" i="1"/>
  <c r="X99" i="1"/>
  <c r="X86" i="1"/>
  <c r="X78" i="1"/>
  <c r="X70" i="1"/>
  <c r="X47" i="1"/>
  <c r="X43" i="1"/>
  <c r="X34" i="1"/>
  <c r="X29" i="1"/>
  <c r="X25" i="1"/>
  <c r="X17" i="1"/>
  <c r="X10" i="1"/>
  <c r="X120" i="1"/>
  <c r="X108" i="1"/>
  <c r="X100" i="1"/>
  <c r="X93" i="1"/>
  <c r="X87" i="1"/>
  <c r="X79" i="1"/>
  <c r="X71" i="1"/>
  <c r="X54" i="1"/>
  <c r="X48" i="1"/>
  <c r="X39" i="1"/>
  <c r="X26" i="1"/>
  <c r="X18" i="1"/>
  <c r="X11" i="1"/>
  <c r="W113" i="1"/>
  <c r="X8" i="1"/>
  <c r="X7" i="1"/>
  <c r="W118" i="1" l="1"/>
  <c r="V118" i="1"/>
  <c r="X118" i="1" s="1"/>
  <c r="V4" i="2"/>
  <c r="V3" i="2" s="1"/>
  <c r="X66" i="1"/>
  <c r="V3" i="1"/>
  <c r="W3" i="1"/>
  <c r="X122" i="1"/>
  <c r="X4" i="1"/>
  <c r="X55" i="1"/>
  <c r="X119" i="1"/>
  <c r="X113" i="1"/>
  <c r="X3" i="1" l="1"/>
</calcChain>
</file>

<file path=xl/sharedStrings.xml><?xml version="1.0" encoding="utf-8"?>
<sst xmlns="http://schemas.openxmlformats.org/spreadsheetml/2006/main" count="921" uniqueCount="686">
  <si>
    <t>Unclassified</t>
  </si>
  <si>
    <t>Integrative Studies</t>
  </si>
  <si>
    <t>Web-Based Learning</t>
  </si>
  <si>
    <t>Literature</t>
  </si>
  <si>
    <t>Museum Studies</t>
  </si>
  <si>
    <t xml:space="preserve"> 03.0104</t>
  </si>
  <si>
    <t xml:space="preserve"> 09.0101</t>
  </si>
  <si>
    <t xml:space="preserve"> 09.0102</t>
  </si>
  <si>
    <t>11.0101</t>
  </si>
  <si>
    <t>11.0701</t>
  </si>
  <si>
    <t>13.1001</t>
  </si>
  <si>
    <t>13.1202</t>
  </si>
  <si>
    <t>13.1210</t>
  </si>
  <si>
    <t>13.1307</t>
  </si>
  <si>
    <t>13.1316</t>
  </si>
  <si>
    <t>14.0801</t>
  </si>
  <si>
    <t>14.0901</t>
  </si>
  <si>
    <t>14.1001</t>
  </si>
  <si>
    <t>14.1901</t>
  </si>
  <si>
    <t>14.3501</t>
  </si>
  <si>
    <t>14.4201</t>
  </si>
  <si>
    <t>15.1001</t>
  </si>
  <si>
    <t>16.0101</t>
  </si>
  <si>
    <t>23.0101</t>
  </si>
  <si>
    <t>24.0101</t>
  </si>
  <si>
    <t>24.0102</t>
  </si>
  <si>
    <t>26.0101</t>
  </si>
  <si>
    <t>27.0101</t>
  </si>
  <si>
    <t>30.0000</t>
  </si>
  <si>
    <t>30.2001</t>
  </si>
  <si>
    <t>31.0505</t>
  </si>
  <si>
    <t>38.0101</t>
  </si>
  <si>
    <t>40.0501</t>
  </si>
  <si>
    <t>40.0801</t>
  </si>
  <si>
    <t>42.0101</t>
  </si>
  <si>
    <t>43.0104</t>
  </si>
  <si>
    <t>44.0701</t>
  </si>
  <si>
    <t>45.0201</t>
  </si>
  <si>
    <t>45.0601</t>
  </si>
  <si>
    <t>45.0701</t>
  </si>
  <si>
    <t>45.1001</t>
  </si>
  <si>
    <t>45.1101</t>
  </si>
  <si>
    <t>50.0501</t>
  </si>
  <si>
    <t>50.0701</t>
  </si>
  <si>
    <t>50.0702</t>
  </si>
  <si>
    <t>50.0901</t>
  </si>
  <si>
    <t>51.0204</t>
  </si>
  <si>
    <t>51.2207</t>
  </si>
  <si>
    <t>51.3102</t>
  </si>
  <si>
    <t>51.3801</t>
  </si>
  <si>
    <t>52.0201</t>
  </si>
  <si>
    <t>52.0301</t>
  </si>
  <si>
    <t>52.0601</t>
  </si>
  <si>
    <t>54.0101</t>
  </si>
  <si>
    <t>13.0501</t>
  </si>
  <si>
    <t>30.1401</t>
  </si>
  <si>
    <t xml:space="preserve"> 03.0199</t>
  </si>
  <si>
    <t>13.0301</t>
  </si>
  <si>
    <t>13.0401</t>
  </si>
  <si>
    <t>13.0406</t>
  </si>
  <si>
    <t>13.1315</t>
  </si>
  <si>
    <t>13.1401</t>
  </si>
  <si>
    <t>13.9999</t>
  </si>
  <si>
    <t>31.0501</t>
  </si>
  <si>
    <t>44.0401</t>
  </si>
  <si>
    <t>51.0707</t>
  </si>
  <si>
    <t>51.2010</t>
  </si>
  <si>
    <t>51.2301</t>
  </si>
  <si>
    <t>51.3802</t>
  </si>
  <si>
    <t>51.3805</t>
  </si>
  <si>
    <t>51.3817</t>
  </si>
  <si>
    <t>52.1402</t>
  </si>
  <si>
    <t>42.2805</t>
  </si>
  <si>
    <t>51.0401</t>
  </si>
  <si>
    <t>51.2001</t>
  </si>
  <si>
    <t>51.3818</t>
  </si>
  <si>
    <t>Unclassified - SIUC Cooperative Doctoral programs</t>
  </si>
  <si>
    <t>Men</t>
  </si>
  <si>
    <t>Women</t>
  </si>
  <si>
    <t>B.A. and B.S. in Environmental Sciences</t>
  </si>
  <si>
    <t>B.A. and B.S. in Applied Communication Studies</t>
  </si>
  <si>
    <t>Total</t>
  </si>
  <si>
    <t>09.0102</t>
  </si>
  <si>
    <t>Non-resident alien</t>
  </si>
  <si>
    <t>Hispanic/Latino</t>
  </si>
  <si>
    <t>Asian</t>
  </si>
  <si>
    <t>Black / African American</t>
  </si>
  <si>
    <t>Native Hawaiian / Other Pacific Islander</t>
  </si>
  <si>
    <t>White</t>
  </si>
  <si>
    <t>Two or more races</t>
  </si>
  <si>
    <t>Unknown</t>
  </si>
  <si>
    <t>All</t>
  </si>
  <si>
    <t>B.A. and B.S. in Mass Communications</t>
  </si>
  <si>
    <t>B.S. in Computer Management &amp; Information Systems</t>
  </si>
  <si>
    <t>B.S.W. in Social Work</t>
  </si>
  <si>
    <t>B.F.A. in Art and Design</t>
  </si>
  <si>
    <t>B.A. and B.S. in Art</t>
  </si>
  <si>
    <t>B.A. and B.S. in Theater and Dance</t>
  </si>
  <si>
    <t>B.A. and B.S. in Sociology</t>
  </si>
  <si>
    <t>B.A. and B.S. in Political Science</t>
  </si>
  <si>
    <t>B.A. and B.S. in Geography</t>
  </si>
  <si>
    <t>B.A. and B.S. in Economics</t>
  </si>
  <si>
    <t>B.A. and B.S. in Anthropology</t>
  </si>
  <si>
    <t>B.A. and B.S. in Criminal Justice Studies</t>
  </si>
  <si>
    <t>B.A. and B.S. in Psychology</t>
  </si>
  <si>
    <t>B.A. and B.S. in Chemistry</t>
  </si>
  <si>
    <t>B.A. and B.S. in Philosophy</t>
  </si>
  <si>
    <t>B.A. and B.S. in Integrative Studies</t>
  </si>
  <si>
    <t>B.A. and B.S. in Mathematical Studies</t>
  </si>
  <si>
    <t>B.A. and B.S. in Biological Sciences</t>
  </si>
  <si>
    <t>Unclassified - Visiting</t>
  </si>
  <si>
    <t>Undeclared - Degree-seeking</t>
  </si>
  <si>
    <t>B.A. and B.S. in Computer Science</t>
  </si>
  <si>
    <t>B.S. in Special Education</t>
  </si>
  <si>
    <t>B.S. in Elementary Education</t>
  </si>
  <si>
    <t>B.S. in Early Childhood Education</t>
  </si>
  <si>
    <t>B.S. in Health Education</t>
  </si>
  <si>
    <t>B.S. in Civil Engineering</t>
  </si>
  <si>
    <t>B.S. in Computer Engineering</t>
  </si>
  <si>
    <t>B.S. in Electrical Engineering</t>
  </si>
  <si>
    <t>B.S. in Mechanical Engineering</t>
  </si>
  <si>
    <t>B.S. in Industrial Engineering</t>
  </si>
  <si>
    <t>B.S. in Construction Management</t>
  </si>
  <si>
    <t>B.S. in Mechatronics and Robotics Engineering</t>
  </si>
  <si>
    <t>B.S. in Earth and Space Science Education</t>
  </si>
  <si>
    <t>B.L.S. in Liberal Studies</t>
  </si>
  <si>
    <t>B.S. in Exercise Science</t>
  </si>
  <si>
    <t>B.S. in Physics</t>
  </si>
  <si>
    <t>B.A. and B.S. in Speech Lang Pathology and Audiology</t>
  </si>
  <si>
    <t>B.S. in Public Health</t>
  </si>
  <si>
    <t>B.S. in Nutrition</t>
  </si>
  <si>
    <t>B.S. in Nursing</t>
  </si>
  <si>
    <t>B.S. in Business Administration</t>
  </si>
  <si>
    <t>B.S.A. in Accountancy</t>
  </si>
  <si>
    <t>B.S. in Business Economics and Finance</t>
  </si>
  <si>
    <t>B.A. and B.S. in History</t>
  </si>
  <si>
    <t>B.A. and B.S. in Foreign Languages and Literature</t>
  </si>
  <si>
    <t>B.A. and B.S. in English</t>
  </si>
  <si>
    <t>B.A. in International Studies</t>
  </si>
  <si>
    <t>M.A. and M.S. in Psychology</t>
  </si>
  <si>
    <t>M.A. and M.S. in Integrative Studies</t>
  </si>
  <si>
    <t>M.S. in Mathematics</t>
  </si>
  <si>
    <t>M.A. and M.S. in Biological Sciences</t>
  </si>
  <si>
    <t>P.S.M in Environmental Science Management</t>
  </si>
  <si>
    <t>B.A. and B.M. in Music</t>
  </si>
  <si>
    <t>M.S. in Computer Management &amp; Info Systems</t>
  </si>
  <si>
    <t>M.S. in Computer Science</t>
  </si>
  <si>
    <t>M.S. in Environmental Sciences</t>
  </si>
  <si>
    <t>M.A. in Applied Communication Studies</t>
  </si>
  <si>
    <t>M.S. in Mass Communications</t>
  </si>
  <si>
    <t>M.S. in Media Studies</t>
  </si>
  <si>
    <t>M.S.Ed. in Educational Administration</t>
  </si>
  <si>
    <t>M.S.Ed. in Curriculum and Instruction</t>
  </si>
  <si>
    <t>M.S.Ed. in College Student Personnel Administration</t>
  </si>
  <si>
    <t>M.S.Ed. in Instructional Technology</t>
  </si>
  <si>
    <t>M.S.Ed. in Special Education</t>
  </si>
  <si>
    <t>M.S.Ed. in Literacy Education</t>
  </si>
  <si>
    <t>M.S.Ed. in Learning, Culture, and Society</t>
  </si>
  <si>
    <t>M.S. in Civil Engineering</t>
  </si>
  <si>
    <t>M.S. in Electrical Engineering</t>
  </si>
  <si>
    <t>M.S. in Mechanical Engineering</t>
  </si>
  <si>
    <t>M.S. in Industrial Engineering</t>
  </si>
  <si>
    <t>M.A. in English - Teaching English as a 2nd Language</t>
  </si>
  <si>
    <t>M.A. in English</t>
  </si>
  <si>
    <t>M.S. and M.S.Ed. in Kinesiology</t>
  </si>
  <si>
    <t>Master of Social Work (M.S.W)</t>
  </si>
  <si>
    <t>Master of Public Administration (M.P.A.)</t>
  </si>
  <si>
    <t>M.S. in Economics and Finance</t>
  </si>
  <si>
    <t>M.S. in Geography</t>
  </si>
  <si>
    <t>M.A. in History</t>
  </si>
  <si>
    <t>Master of Marketing Research (M.M.R.)</t>
  </si>
  <si>
    <t>Master of Science in Accountancy (M.S.A.)</t>
  </si>
  <si>
    <t>Master of Business Administration (M.B.A.)</t>
  </si>
  <si>
    <t>M.S. in Nursing (Nurse Educator)</t>
  </si>
  <si>
    <t>M.S. in Family Nurse Practitioner</t>
  </si>
  <si>
    <t>M.S. in Nursing (Health Care and Nursing Admin)</t>
  </si>
  <si>
    <t>M.A. in Art Therapy Counseling</t>
  </si>
  <si>
    <t>M.S. in Pharmaceutical Sciences</t>
  </si>
  <si>
    <t>M.S. in Healthcare Informatics</t>
  </si>
  <si>
    <t>M.S. in Speech Language Pathology</t>
  </si>
  <si>
    <t>Master of Music (M.M.)</t>
  </si>
  <si>
    <t>M.F.A. in Art</t>
  </si>
  <si>
    <t>M.A. in Sociology</t>
  </si>
  <si>
    <t>Doctor of Dental Medicine (D.M.D.)</t>
  </si>
  <si>
    <t>Doctor of Pharmacy (Pharm.D.)</t>
  </si>
  <si>
    <t>Doctor of Nursing Practice (D.N.P.)</t>
  </si>
  <si>
    <t>Ed.D. in Educational Leadership</t>
  </si>
  <si>
    <t>Ed.S. in Educational Administration</t>
  </si>
  <si>
    <t>P.M. Cert. in Literacy Specialist</t>
  </si>
  <si>
    <t>S.D. in School Psychology</t>
  </si>
  <si>
    <t>M.S. in Chemistry</t>
  </si>
  <si>
    <t>23.1302</t>
  </si>
  <si>
    <t>M.F.A. in Creative Writing</t>
  </si>
  <si>
    <t>Total Post-Baccalaureate Certificate</t>
  </si>
  <si>
    <t>Total Master's and Unclassified Graduate</t>
  </si>
  <si>
    <t>Total Specialist/Post-Master's Certificate</t>
  </si>
  <si>
    <t>Total Doctorate - Research</t>
  </si>
  <si>
    <t>Total Doctor of Professional Practice</t>
  </si>
  <si>
    <t>Dental Medicine</t>
  </si>
  <si>
    <t>Pharmacy</t>
  </si>
  <si>
    <t>Total baccalaureate/undeclared/unclassified undergraduates</t>
  </si>
  <si>
    <t>Award level</t>
  </si>
  <si>
    <t>American Indian / Alaska Native</t>
  </si>
  <si>
    <t>Total Doctorate headcount</t>
  </si>
  <si>
    <t>Total enrollment headcount</t>
  </si>
  <si>
    <t>Black / African-American</t>
  </si>
  <si>
    <t>First-time Freshmen</t>
  </si>
  <si>
    <t>Other first-year</t>
  </si>
  <si>
    <t>Second-year</t>
  </si>
  <si>
    <t>Third-year</t>
  </si>
  <si>
    <t>Fourth-year</t>
  </si>
  <si>
    <t>Non-degree-seeking</t>
  </si>
  <si>
    <t>Full-time undergraduate total</t>
  </si>
  <si>
    <t>Part-time undergraduate total</t>
  </si>
  <si>
    <t>First-time Graduate students</t>
  </si>
  <si>
    <t>Other Graduate students</t>
  </si>
  <si>
    <t>First-time Doctor of Professional Practice</t>
  </si>
  <si>
    <t>Other Doctor of Professional Practice</t>
  </si>
  <si>
    <t>Full-time Graduate/Professional Practice</t>
  </si>
  <si>
    <t>Part-time Graduate/Professional Practice</t>
  </si>
  <si>
    <t>Total Graduate/Professional Practice</t>
  </si>
  <si>
    <t>Total students, all levels</t>
  </si>
  <si>
    <t>Total Undergraduates</t>
  </si>
  <si>
    <t>On-campus</t>
  </si>
  <si>
    <t>Off-campus</t>
  </si>
  <si>
    <t>Black or African American</t>
  </si>
  <si>
    <t>17 and under</t>
  </si>
  <si>
    <t>18-19</t>
  </si>
  <si>
    <t>20-21</t>
  </si>
  <si>
    <t>22-24</t>
  </si>
  <si>
    <t>25-29</t>
  </si>
  <si>
    <t>30-34</t>
  </si>
  <si>
    <t>35-39</t>
  </si>
  <si>
    <t>40-49</t>
  </si>
  <si>
    <t>50-64</t>
  </si>
  <si>
    <t>65 and over</t>
  </si>
  <si>
    <t>Undergraduates - Degree-seeking</t>
  </si>
  <si>
    <t>Undergraduates - Non-degree-seeking</t>
  </si>
  <si>
    <t>Doctor of Professional Practice</t>
  </si>
  <si>
    <t>Graduate students</t>
  </si>
  <si>
    <t>Full-time</t>
  </si>
  <si>
    <t>Part-time</t>
  </si>
  <si>
    <t>All students total</t>
  </si>
  <si>
    <t>All students</t>
  </si>
  <si>
    <t>Fall 2017</t>
  </si>
  <si>
    <t>First-time Freshmen (01)</t>
  </si>
  <si>
    <t>Residence when student was first admitted at this level</t>
  </si>
  <si>
    <t>Alabama</t>
  </si>
  <si>
    <t>Arkansas</t>
  </si>
  <si>
    <t>Arizona</t>
  </si>
  <si>
    <t>California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</si>
  <si>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</si>
  <si>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</si>
  <si>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</si>
  <si>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</si>
  <si>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</si>
  <si>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</si>
  <si>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</si>
  <si>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</si>
  <si>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</si>
  <si>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</si>
  <si>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</si>
  <si>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</si>
  <si>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</si>
  <si>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</si>
  <si>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</si>
  <si>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</si>
  <si>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</si>
  <si>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</si>
  <si>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</si>
  <si>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</si>
  <si>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Nevada</t>
  </si>
  <si>
    <t>New York</t>
  </si>
  <si>
    <t>Ohio</t>
  </si>
  <si>
    <t>Oklahoma</t>
  </si>
  <si>
    <t>South Carolina</t>
  </si>
  <si>
    <t>South Dakota</t>
  </si>
  <si>
    <t>Tennessee</t>
  </si>
  <si>
    <t>Texas</t>
  </si>
  <si>
    <t>Utah</t>
  </si>
  <si>
    <t>Virginia</t>
  </si>
  <si>
    <t>Washington</t>
  </si>
  <si>
    <t>Wisconsin</t>
  </si>
  <si>
    <t>Undergraduate Transfers (03)</t>
  </si>
  <si>
    <t>First-time Doctor of Professional Practice (04)</t>
  </si>
  <si>
    <t>First-time Graduate students (05)</t>
  </si>
  <si>
    <t>Wyoming</t>
  </si>
  <si>
    <t>Foreign countries</t>
  </si>
  <si>
    <t>Total students</t>
  </si>
  <si>
    <t>From column (01): Graduated from High School in past 12 months (02)</t>
  </si>
  <si>
    <t>FIPS Code</t>
  </si>
  <si>
    <t>State unknown</t>
  </si>
  <si>
    <t>01</t>
  </si>
  <si>
    <t>04</t>
  </si>
  <si>
    <t>02</t>
  </si>
  <si>
    <t>05</t>
  </si>
  <si>
    <t>06</t>
  </si>
  <si>
    <t>12</t>
  </si>
  <si>
    <t>Alaska</t>
  </si>
  <si>
    <t>08</t>
  </si>
  <si>
    <t>Colorado</t>
  </si>
  <si>
    <t>09</t>
  </si>
  <si>
    <t>Connecticut</t>
  </si>
  <si>
    <t>10</t>
  </si>
  <si>
    <t>Delaware</t>
  </si>
  <si>
    <t>11</t>
  </si>
  <si>
    <t>District of Columbia</t>
  </si>
  <si>
    <t>13</t>
  </si>
  <si>
    <t>33</t>
  </si>
  <si>
    <t>23</t>
  </si>
  <si>
    <t>15</t>
  </si>
  <si>
    <t>16</t>
  </si>
  <si>
    <t>26</t>
  </si>
  <si>
    <t>46</t>
  </si>
  <si>
    <t>17</t>
  </si>
  <si>
    <t>19</t>
  </si>
  <si>
    <t>39</t>
  </si>
  <si>
    <t>29</t>
  </si>
  <si>
    <t>18</t>
  </si>
  <si>
    <t>20</t>
  </si>
  <si>
    <t>21</t>
  </si>
  <si>
    <t>24</t>
  </si>
  <si>
    <t>27</t>
  </si>
  <si>
    <t>30</t>
  </si>
  <si>
    <t>31</t>
  </si>
  <si>
    <t>32</t>
  </si>
  <si>
    <t>28</t>
  </si>
  <si>
    <t>48</t>
  </si>
  <si>
    <t>36</t>
  </si>
  <si>
    <t>37</t>
  </si>
  <si>
    <t>38</t>
  </si>
  <si>
    <t>40</t>
  </si>
  <si>
    <t>45</t>
  </si>
  <si>
    <t>47</t>
  </si>
  <si>
    <t>49</t>
  </si>
  <si>
    <t>51</t>
  </si>
  <si>
    <t>53</t>
  </si>
  <si>
    <t>55</t>
  </si>
  <si>
    <t>56</t>
  </si>
  <si>
    <t>Totals</t>
  </si>
  <si>
    <t>Total first-time students</t>
  </si>
  <si>
    <t>IL001</t>
  </si>
  <si>
    <t>IL-Adams</t>
  </si>
  <si>
    <t>IL005</t>
  </si>
  <si>
    <t>IL-Bond</t>
  </si>
  <si>
    <t>IL007</t>
  </si>
  <si>
    <t>IL-Boone</t>
  </si>
  <si>
    <t>IL009</t>
  </si>
  <si>
    <t>IL-Brown</t>
  </si>
  <si>
    <t>IL011</t>
  </si>
  <si>
    <t>IL-Bureau</t>
  </si>
  <si>
    <t>IL013</t>
  </si>
  <si>
    <t>IL-Calhoun</t>
  </si>
  <si>
    <t>IL017</t>
  </si>
  <si>
    <t>IL-Cass</t>
  </si>
  <si>
    <t>IL019</t>
  </si>
  <si>
    <t>IL-Champaign</t>
  </si>
  <si>
    <t>IL021</t>
  </si>
  <si>
    <t>IL-Christian</t>
  </si>
  <si>
    <t>IL023</t>
  </si>
  <si>
    <t>IL-Clark</t>
  </si>
  <si>
    <t>IL027</t>
  </si>
  <si>
    <t>IL-Clinton</t>
  </si>
  <si>
    <t>IL029</t>
  </si>
  <si>
    <t>IL-Coles</t>
  </si>
  <si>
    <t>IL031</t>
  </si>
  <si>
    <t>IL-Cook</t>
  </si>
  <si>
    <t>IL035</t>
  </si>
  <si>
    <t>IL-Cumberland</t>
  </si>
  <si>
    <t>IL037</t>
  </si>
  <si>
    <t>IL-Dekalb</t>
  </si>
  <si>
    <t>IL039</t>
  </si>
  <si>
    <t>IL-Dewitt</t>
  </si>
  <si>
    <t>IL041</t>
  </si>
  <si>
    <t>IL-Douglas</t>
  </si>
  <si>
    <t>IL043</t>
  </si>
  <si>
    <t>IL-Dupage</t>
  </si>
  <si>
    <t>IL045</t>
  </si>
  <si>
    <t>IL-Edgar</t>
  </si>
  <si>
    <t>IL049</t>
  </si>
  <si>
    <t>IL-Effingham</t>
  </si>
  <si>
    <t>IL051</t>
  </si>
  <si>
    <t>IL-Fayette</t>
  </si>
  <si>
    <t>IL053</t>
  </si>
  <si>
    <t>IL-Ford</t>
  </si>
  <si>
    <t>IL055</t>
  </si>
  <si>
    <t>IL-Franklin</t>
  </si>
  <si>
    <t>IL057</t>
  </si>
  <si>
    <t>IL-Fulton</t>
  </si>
  <si>
    <t>IL059</t>
  </si>
  <si>
    <t>IL-Gallatin</t>
  </si>
  <si>
    <t>IL061</t>
  </si>
  <si>
    <t>IL-Greene</t>
  </si>
  <si>
    <t>IL063</t>
  </si>
  <si>
    <t>IL-Grundy</t>
  </si>
  <si>
    <t>IL065</t>
  </si>
  <si>
    <t>IL-Hamilton</t>
  </si>
  <si>
    <t>IL067</t>
  </si>
  <si>
    <t>IL-Hancock</t>
  </si>
  <si>
    <t>IL073</t>
  </si>
  <si>
    <t>IL-Henry</t>
  </si>
  <si>
    <t>IL075</t>
  </si>
  <si>
    <t>IL-Iroquois</t>
  </si>
  <si>
    <t>IL077</t>
  </si>
  <si>
    <t>IL-Jackson</t>
  </si>
  <si>
    <t>IL079</t>
  </si>
  <si>
    <t>IL-Jasper</t>
  </si>
  <si>
    <t>IL081</t>
  </si>
  <si>
    <t>IL-Jefferson</t>
  </si>
  <si>
    <t>IL083</t>
  </si>
  <si>
    <t>IL-Jersey</t>
  </si>
  <si>
    <t>IL085</t>
  </si>
  <si>
    <t>IL-Jo Daviess</t>
  </si>
  <si>
    <t>IL087</t>
  </si>
  <si>
    <t>IL-Johnson</t>
  </si>
  <si>
    <t>IL089</t>
  </si>
  <si>
    <t>IL-Kane</t>
  </si>
  <si>
    <t>IL091</t>
  </si>
  <si>
    <t>IL-Kankakee</t>
  </si>
  <si>
    <t>IL093</t>
  </si>
  <si>
    <t>IL-Kendall</t>
  </si>
  <si>
    <t>IL095</t>
  </si>
  <si>
    <t>IL-Knox</t>
  </si>
  <si>
    <t>IL097</t>
  </si>
  <si>
    <t>IL-Lake</t>
  </si>
  <si>
    <t>IL099</t>
  </si>
  <si>
    <t>IL-La Salle</t>
  </si>
  <si>
    <t>IL107</t>
  </si>
  <si>
    <t>IL-Logan</t>
  </si>
  <si>
    <t>IL109</t>
  </si>
  <si>
    <t>IL-McDonough</t>
  </si>
  <si>
    <t>IL111</t>
  </si>
  <si>
    <t>IL-McHenry</t>
  </si>
  <si>
    <t>IL113</t>
  </si>
  <si>
    <t>IL-McLean</t>
  </si>
  <si>
    <t>IL115</t>
  </si>
  <si>
    <t>IL-Macon</t>
  </si>
  <si>
    <t>IL117</t>
  </si>
  <si>
    <t>IL-Macoupin</t>
  </si>
  <si>
    <t>IL119</t>
  </si>
  <si>
    <t>IL-Madison</t>
  </si>
  <si>
    <t>IL121</t>
  </si>
  <si>
    <t>IL-Marion</t>
  </si>
  <si>
    <t>IL125</t>
  </si>
  <si>
    <t>IL-Mason</t>
  </si>
  <si>
    <t>IL129</t>
  </si>
  <si>
    <t>IL-Menard</t>
  </si>
  <si>
    <t>IL131</t>
  </si>
  <si>
    <t>IL-Mercer</t>
  </si>
  <si>
    <t>IL133</t>
  </si>
  <si>
    <t>IL-Monroe</t>
  </si>
  <si>
    <t>IL135</t>
  </si>
  <si>
    <t>IL-Montgomery</t>
  </si>
  <si>
    <t>IL137</t>
  </si>
  <si>
    <t>IL-Morgan</t>
  </si>
  <si>
    <t>IL139</t>
  </si>
  <si>
    <t>IL-Moultrie</t>
  </si>
  <si>
    <t>IL141</t>
  </si>
  <si>
    <t>IL-Ogle</t>
  </si>
  <si>
    <t>IL143</t>
  </si>
  <si>
    <t>IL-Peoria</t>
  </si>
  <si>
    <t>IL147</t>
  </si>
  <si>
    <t>IL-Piatt</t>
  </si>
  <si>
    <t>IL149</t>
  </si>
  <si>
    <t>IL-Pike</t>
  </si>
  <si>
    <t>IL153</t>
  </si>
  <si>
    <t>IL-Pulaski</t>
  </si>
  <si>
    <t>IL157</t>
  </si>
  <si>
    <t>IL-Randolph</t>
  </si>
  <si>
    <t>IL159</t>
  </si>
  <si>
    <t>IL-Richland</t>
  </si>
  <si>
    <t>IL161</t>
  </si>
  <si>
    <t>IL-Rock Island</t>
  </si>
  <si>
    <t>IL163</t>
  </si>
  <si>
    <t>IL-Saint Clair</t>
  </si>
  <si>
    <t>IL165</t>
  </si>
  <si>
    <t>IL-Saline</t>
  </si>
  <si>
    <t>IL167</t>
  </si>
  <si>
    <t>IL-Sangamon</t>
  </si>
  <si>
    <t>IL169</t>
  </si>
  <si>
    <t>IL-Schuyler</t>
  </si>
  <si>
    <t>IL177</t>
  </si>
  <si>
    <t>IL-Stephenson</t>
  </si>
  <si>
    <t>IL179</t>
  </si>
  <si>
    <t>IL-Tazewell</t>
  </si>
  <si>
    <t>IL181</t>
  </si>
  <si>
    <t>IL-Union</t>
  </si>
  <si>
    <t>IL183</t>
  </si>
  <si>
    <t>IL-Vermilion</t>
  </si>
  <si>
    <t>IL185</t>
  </si>
  <si>
    <t>IL-Wabash</t>
  </si>
  <si>
    <t>IL189</t>
  </si>
  <si>
    <t>IL-Washington</t>
  </si>
  <si>
    <t>IL193</t>
  </si>
  <si>
    <t>IL-White</t>
  </si>
  <si>
    <t>IL197</t>
  </si>
  <si>
    <t>IL-Will</t>
  </si>
  <si>
    <t>IL199</t>
  </si>
  <si>
    <t>IL-Williamson</t>
  </si>
  <si>
    <t>IL201</t>
  </si>
  <si>
    <t>IL-Winnebago</t>
  </si>
  <si>
    <t>IL203</t>
  </si>
  <si>
    <t>IL-Woodford</t>
  </si>
  <si>
    <t>County Code</t>
  </si>
  <si>
    <t>County</t>
  </si>
  <si>
    <t>001636</t>
  </si>
  <si>
    <t>Southwestern Illinois College</t>
  </si>
  <si>
    <t>001638</t>
  </si>
  <si>
    <t>Black Hawk College</t>
  </si>
  <si>
    <t>001640</t>
  </si>
  <si>
    <t>Prairie State College</t>
  </si>
  <si>
    <t>001643</t>
  </si>
  <si>
    <t>Spoon River College</t>
  </si>
  <si>
    <t>001647</t>
  </si>
  <si>
    <t>City Colleges Of Chicgo</t>
  </si>
  <si>
    <t>001669</t>
  </si>
  <si>
    <t>Danville Area Comm Coll</t>
  </si>
  <si>
    <t>001675</t>
  </si>
  <si>
    <t>Elgin Community College</t>
  </si>
  <si>
    <t>001681</t>
  </si>
  <si>
    <t>Highland Community College</t>
  </si>
  <si>
    <t>001699</t>
  </si>
  <si>
    <t>Joliet Junior College</t>
  </si>
  <si>
    <t>001701</t>
  </si>
  <si>
    <t>Kaskaskia College</t>
  </si>
  <si>
    <t>001705</t>
  </si>
  <si>
    <t>Illinois Valley Comm Coll</t>
  </si>
  <si>
    <t>001709</t>
  </si>
  <si>
    <t>Lincoln College</t>
  </si>
  <si>
    <t>001728</t>
  </si>
  <si>
    <t>Morton College</t>
  </si>
  <si>
    <t>001746</t>
  </si>
  <si>
    <t>Robert Morris Univ</t>
  </si>
  <si>
    <t>001747</t>
  </si>
  <si>
    <t>Rock Valley College</t>
  </si>
  <si>
    <t>001752</t>
  </si>
  <si>
    <t>Sauk Valley Community College</t>
  </si>
  <si>
    <t>001757</t>
  </si>
  <si>
    <t>Southeastern Illinois College</t>
  </si>
  <si>
    <t>001769</t>
  </si>
  <si>
    <t>South Suburban Coll Cook Cnty</t>
  </si>
  <si>
    <t>001773</t>
  </si>
  <si>
    <t>Triton College</t>
  </si>
  <si>
    <t>003961</t>
  </si>
  <si>
    <t>Harper College</t>
  </si>
  <si>
    <t>006656</t>
  </si>
  <si>
    <t>College Of DuPage</t>
  </si>
  <si>
    <t>006753</t>
  </si>
  <si>
    <t>Illinois Central College</t>
  </si>
  <si>
    <t>006931</t>
  </si>
  <si>
    <t>Waubonsee Community College</t>
  </si>
  <si>
    <t>007118</t>
  </si>
  <si>
    <t>Parkland College</t>
  </si>
  <si>
    <t>007119</t>
  </si>
  <si>
    <t>Rend Lake College</t>
  </si>
  <si>
    <t>007170</t>
  </si>
  <si>
    <t>Lincoln Land Community College</t>
  </si>
  <si>
    <t>007265</t>
  </si>
  <si>
    <t>Carl Sandburg College</t>
  </si>
  <si>
    <t>007644</t>
  </si>
  <si>
    <t>Lake Land College</t>
  </si>
  <si>
    <t>007684</t>
  </si>
  <si>
    <t>Kishwaukee College</t>
  </si>
  <si>
    <t>007690</t>
  </si>
  <si>
    <t>Kankakee Community College</t>
  </si>
  <si>
    <t>007691</t>
  </si>
  <si>
    <t>McHenry County College</t>
  </si>
  <si>
    <t>007692</t>
  </si>
  <si>
    <t>Moraine Valley Comm College</t>
  </si>
  <si>
    <t>007693</t>
  </si>
  <si>
    <t>Shawnee Community College</t>
  </si>
  <si>
    <t>007694</t>
  </si>
  <si>
    <t>College Of Lake County</t>
  </si>
  <si>
    <t>008076</t>
  </si>
  <si>
    <t>John A Logan College</t>
  </si>
  <si>
    <t>009135</t>
  </si>
  <si>
    <t>Illinois Eastern Comm Collg</t>
  </si>
  <si>
    <t>010020</t>
  </si>
  <si>
    <t>Lewis And Clark Comm College</t>
  </si>
  <si>
    <t>010879</t>
  </si>
  <si>
    <t>Richland Community College</t>
  </si>
  <si>
    <t>012362</t>
  </si>
  <si>
    <t>Northwestern College</t>
  </si>
  <si>
    <t>012813</t>
  </si>
  <si>
    <t>John Wood Community College</t>
  </si>
  <si>
    <t>030838</t>
  </si>
  <si>
    <t>Heartland Community College</t>
  </si>
  <si>
    <t>001633</t>
  </si>
  <si>
    <t>Augustana College</t>
  </si>
  <si>
    <t>001639</t>
  </si>
  <si>
    <t>Blackburn College</t>
  </si>
  <si>
    <t>001641</t>
  </si>
  <si>
    <t>Bradley University</t>
  </si>
  <si>
    <t>001671</t>
  </si>
  <si>
    <t>DePaul University</t>
  </si>
  <si>
    <t>001674</t>
  </si>
  <si>
    <t>Eastern Illinois University</t>
  </si>
  <si>
    <t>001676</t>
  </si>
  <si>
    <t>Elmhurst College</t>
  </si>
  <si>
    <t>001684</t>
  </si>
  <si>
    <t>Greenville Univ</t>
  </si>
  <si>
    <t>001688</t>
  </si>
  <si>
    <t>Illinois College</t>
  </si>
  <si>
    <t>001692</t>
  </si>
  <si>
    <t>Illinois State University</t>
  </si>
  <si>
    <t>001694</t>
  </si>
  <si>
    <t>Chicago State University</t>
  </si>
  <si>
    <t>001696</t>
  </si>
  <si>
    <t>Illinois Wesleyan University</t>
  </si>
  <si>
    <t>001704</t>
  </si>
  <si>
    <t>Knox College</t>
  </si>
  <si>
    <t>001707</t>
  </si>
  <si>
    <t>Lewis University</t>
  </si>
  <si>
    <t>001708</t>
  </si>
  <si>
    <t>Lincoln Christian Univ</t>
  </si>
  <si>
    <t>001710</t>
  </si>
  <si>
    <t>001717</t>
  </si>
  <si>
    <t>MacMurray College</t>
  </si>
  <si>
    <t>001722</t>
  </si>
  <si>
    <t>McKendree University</t>
  </si>
  <si>
    <t>001724</t>
  </si>
  <si>
    <t>Millikin University</t>
  </si>
  <si>
    <t>001725</t>
  </si>
  <si>
    <t>Monmouth College</t>
  </si>
  <si>
    <t>001734</t>
  </si>
  <si>
    <t>North Central College</t>
  </si>
  <si>
    <t>001737</t>
  </si>
  <si>
    <t>Northern Illinois University</t>
  </si>
  <si>
    <t>001745</t>
  </si>
  <si>
    <t>Quincy University</t>
  </si>
  <si>
    <t>001758</t>
  </si>
  <si>
    <t>Southern Ill Univ-Carbondale</t>
  </si>
  <si>
    <t>001775</t>
  </si>
  <si>
    <t>Univ Of Ill-Urbana Champaign</t>
  </si>
  <si>
    <t>001780</t>
  </si>
  <si>
    <t>Western Illinois University</t>
  </si>
  <si>
    <t>001781</t>
  </si>
  <si>
    <t>Wheaton College</t>
  </si>
  <si>
    <t>009333</t>
  </si>
  <si>
    <t>014720</t>
  </si>
  <si>
    <t>021603</t>
  </si>
  <si>
    <t>University of Illinois- Springfield</t>
  </si>
  <si>
    <t>FICE</t>
  </si>
  <si>
    <t>Institution</t>
  </si>
  <si>
    <t>Total Undergraduate Transfer Students</t>
  </si>
  <si>
    <t>American InterContinental University</t>
  </si>
  <si>
    <t>International Academy of Design and Technology</t>
  </si>
  <si>
    <t>Loyola University of Chicago</t>
  </si>
  <si>
    <t>Hispanic / Latino</t>
  </si>
  <si>
    <t>Out-of-State and Foreign Institutions</t>
  </si>
  <si>
    <t>Table 10</t>
  </si>
  <si>
    <t>Listing of Spreadsheets included in this Workbook</t>
  </si>
  <si>
    <t>IBHE Table #</t>
  </si>
  <si>
    <t>Term</t>
  </si>
  <si>
    <t>Report</t>
  </si>
  <si>
    <t>Table 2</t>
  </si>
  <si>
    <t>Enrollment Headcounts by Degree Program by Degree Level, Race/Ethnic Category and Gender</t>
  </si>
  <si>
    <t>Table 4</t>
  </si>
  <si>
    <t>Enrollment Headcounts by Full-time and Part-time status</t>
  </si>
  <si>
    <t>Table 5A</t>
  </si>
  <si>
    <t>Table 7</t>
  </si>
  <si>
    <t>Enrollment Headcounts by Age</t>
  </si>
  <si>
    <t>Table 8</t>
  </si>
  <si>
    <t>Enrollment Headcounts of Degree-seeking first-time students by Level and State of Residence</t>
  </si>
  <si>
    <t>Table 9</t>
  </si>
  <si>
    <t>Illinois County of origin for first-time Freshmen students</t>
  </si>
  <si>
    <t xml:space="preserve">Table 10 </t>
  </si>
  <si>
    <t>Degree-seeking first-time undergraduate Transfer Enrollments from other colleges/universities by racial/ethnic categories and gender</t>
  </si>
  <si>
    <t>Table 11</t>
  </si>
  <si>
    <t>Southern Illinois University Edwardsville - Fall 2017 Enrollment Reports</t>
  </si>
  <si>
    <t>Enrollment Headcounts by On- and Off-campus</t>
  </si>
  <si>
    <t>Twor or more races</t>
  </si>
  <si>
    <t>Enrollments by Race/Ethnicity and Gender for Hispanic/Latino and Two or more races</t>
  </si>
  <si>
    <t>Southern Illinois University Edwardsville Fall 2017 Enrollment headcounts by award level, CIP code, race/ethnic, gender  Table 2</t>
  </si>
  <si>
    <t>Teaching of Writing</t>
  </si>
  <si>
    <t>Teaching English as a 2nd Language</t>
  </si>
  <si>
    <t>Classroom Technologies</t>
  </si>
  <si>
    <t>P.M. Cert. in Special Education</t>
  </si>
  <si>
    <t>Mass Communication - Media Literacy</t>
  </si>
  <si>
    <t>50.0912</t>
  </si>
  <si>
    <t>Piano Pedagogy</t>
  </si>
  <si>
    <t>Vocal Pedagogy</t>
  </si>
  <si>
    <t>Illinois Public Universities</t>
  </si>
  <si>
    <t>Illinois Public Community Colleges</t>
  </si>
  <si>
    <t>Illinois Independent Not-for-profit Universities</t>
  </si>
  <si>
    <t>Illinois Independent For-profit Universities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</si>
</sst>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color rgb="FFC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i/>
      <sz val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C00000"/>
      <name val="Cambria"/>
      <family val="1"/>
    </font>
    <font>
      <b/>
      <sz val="11"/>
      <color rgb="FFC00000"/>
      <name val="Cambria"/>
      <family val="1"/>
    </font>
    <font>
      <b/>
      <sz val="12"/>
      <color rgb="FFC00000"/>
      <name val="Cambria"/>
      <family val="1"/>
    </font>
    <font>
      <b/>
      <sz val="10"/>
      <name val="Cambria"/>
      <family val="1"/>
    </font>
    <font>
      <sz val="11"/>
      <color theme="1"/>
      <name val="Cambria"/>
      <family val="1"/>
    </font>
    <font>
      <sz val="10"/>
      <name val="Cambria"/>
      <family val="1"/>
    </font>
    <font>
      <b/>
      <sz val="10"/>
      <color rgb="FFC00000"/>
      <name val="Calibri"/>
      <family val="2"/>
      <scheme val="minor"/>
    </font>
    <font>
      <b/>
      <i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97">
    <border>
      <left/>
      <right/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indexed="62"/>
      </right>
      <top style="thin">
        <color auto="1"/>
      </top>
      <bottom style="thin">
        <color auto="1"/>
      </bottom>
      <diagonal/>
    </border>
    <border>
      <left/>
      <right style="thin">
        <color indexed="62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3"/>
      </bottom>
      <diagonal/>
    </border>
    <border>
      <left/>
      <right style="thin">
        <color auto="1"/>
      </right>
      <top style="thin">
        <color auto="1"/>
      </top>
      <bottom style="thin">
        <color indexed="63"/>
      </bottom>
      <diagonal/>
    </border>
    <border>
      <left style="thin">
        <color auto="1"/>
      </left>
      <right/>
      <top style="thin">
        <color indexed="63"/>
      </top>
      <bottom/>
      <diagonal/>
    </border>
    <border>
      <left/>
      <right style="thin">
        <color auto="1"/>
      </right>
      <top style="thin">
        <color indexed="63"/>
      </top>
      <bottom/>
      <diagonal/>
    </border>
    <border>
      <left/>
      <right style="thin">
        <color auto="1"/>
      </right>
      <top/>
      <bottom style="thin">
        <color indexed="63"/>
      </bottom>
      <diagonal/>
    </border>
    <border>
      <left/>
      <right style="thin">
        <color auto="1"/>
      </right>
      <top style="thin">
        <color rgb="FF002060"/>
      </top>
      <bottom style="thin">
        <color rgb="FF002060"/>
      </bottom>
      <diagonal/>
    </border>
    <border>
      <left style="thin">
        <color auto="1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63"/>
      </bottom>
      <diagonal/>
    </border>
    <border>
      <left style="thin">
        <color indexed="62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3"/>
      </top>
      <bottom style="thin">
        <color indexed="63"/>
      </bottom>
      <diagonal/>
    </border>
    <border>
      <left/>
      <right style="thin">
        <color indexed="62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indexed="63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indexed="6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3"/>
      </bottom>
      <diagonal/>
    </border>
    <border>
      <left/>
      <right style="thin">
        <color auto="1"/>
      </right>
      <top style="thin">
        <color auto="1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2"/>
      </right>
      <top/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indexed="63"/>
      </bottom>
      <diagonal/>
    </border>
    <border>
      <left style="thin">
        <color auto="1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indexed="63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indexed="63"/>
      </top>
      <bottom style="thin">
        <color indexed="63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indexed="63"/>
      </right>
      <top style="thin">
        <color indexed="63"/>
      </top>
      <bottom/>
      <diagonal/>
    </border>
    <border>
      <left style="medium">
        <color auto="1"/>
      </left>
      <right style="thin">
        <color indexed="63"/>
      </right>
      <top/>
      <bottom/>
      <diagonal/>
    </border>
    <border>
      <left/>
      <right style="medium">
        <color auto="1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3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rgb="FF003366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rgb="FF003366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31"/>
      </right>
      <top style="thin">
        <color auto="1"/>
      </top>
      <bottom/>
      <diagonal/>
    </border>
    <border>
      <left style="thin">
        <color indexed="31"/>
      </left>
      <right style="thin">
        <color indexed="31"/>
      </right>
      <top style="thin">
        <color auto="1"/>
      </top>
      <bottom/>
      <diagonal/>
    </border>
    <border>
      <left style="thin">
        <color indexed="31"/>
      </left>
      <right/>
      <top style="thin">
        <color auto="1"/>
      </top>
      <bottom/>
      <diagonal/>
    </border>
    <border>
      <left style="thin">
        <color auto="1"/>
      </left>
      <right style="thin">
        <color indexed="31"/>
      </right>
      <top style="thin">
        <color auto="1"/>
      </top>
      <bottom/>
      <diagonal/>
    </border>
    <border>
      <left style="thin">
        <color indexed="3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/>
      <top style="thin">
        <color indexed="63"/>
      </top>
      <bottom style="thin">
        <color indexed="64"/>
      </bottom>
      <diagonal/>
    </border>
    <border>
      <left/>
      <right style="thin">
        <color indexed="62"/>
      </right>
      <top style="thin">
        <color indexed="63"/>
      </top>
      <bottom style="thin">
        <color indexed="64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 style="thin">
        <color indexed="63"/>
      </top>
      <bottom style="thin">
        <color indexed="64"/>
      </bottom>
      <diagonal/>
    </border>
    <border>
      <left style="thin">
        <color auto="1"/>
      </left>
      <right/>
      <top style="thin">
        <color indexed="63"/>
      </top>
      <bottom style="thin">
        <color indexed="64"/>
      </bottom>
      <diagonal/>
    </border>
    <border>
      <left/>
      <right style="thin">
        <color auto="1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 style="medium">
        <color auto="1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2"/>
      </right>
      <top style="medium">
        <color auto="1"/>
      </top>
      <bottom/>
      <diagonal/>
    </border>
    <border>
      <left style="thin">
        <color indexed="62"/>
      </left>
      <right/>
      <top style="medium">
        <color auto="1"/>
      </top>
      <bottom/>
      <diagonal/>
    </border>
    <border>
      <left style="thin">
        <color auto="1"/>
      </left>
      <right style="thin">
        <color indexed="62"/>
      </right>
      <top style="medium">
        <color auto="1"/>
      </top>
      <bottom/>
      <diagonal/>
    </border>
    <border>
      <left style="thin">
        <color indexed="62"/>
      </left>
      <right style="thin">
        <color auto="1"/>
      </right>
      <top style="medium">
        <color auto="1"/>
      </top>
      <bottom/>
      <diagonal/>
    </border>
    <border>
      <left/>
      <right style="thin">
        <color indexed="62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392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wrapText="1"/>
    </xf>
    <xf numFmtId="49" fontId="3" fillId="0" borderId="0" xfId="0" applyNumberFormat="1" applyFont="1" applyFill="1"/>
    <xf numFmtId="0" fontId="6" fillId="0" borderId="0" xfId="0" applyFont="1" applyFill="1"/>
    <xf numFmtId="3" fontId="4" fillId="0" borderId="13" xfId="1" applyNumberFormat="1" applyFont="1" applyFill="1" applyBorder="1" applyAlignment="1">
      <alignment horizontal="right" vertical="top"/>
    </xf>
    <xf numFmtId="3" fontId="4" fillId="0" borderId="14" xfId="1" applyNumberFormat="1" applyFont="1" applyFill="1" applyBorder="1" applyAlignment="1">
      <alignment horizontal="right" vertical="top"/>
    </xf>
    <xf numFmtId="3" fontId="4" fillId="0" borderId="3" xfId="1" applyNumberFormat="1" applyFont="1" applyFill="1" applyBorder="1" applyAlignment="1">
      <alignment horizontal="right" vertical="top"/>
    </xf>
    <xf numFmtId="3" fontId="4" fillId="0" borderId="2" xfId="1" applyNumberFormat="1" applyFont="1" applyFill="1" applyBorder="1" applyAlignment="1">
      <alignment horizontal="right" vertical="top"/>
    </xf>
    <xf numFmtId="3" fontId="2" fillId="0" borderId="2" xfId="1" applyNumberFormat="1" applyFont="1" applyFill="1" applyBorder="1" applyAlignment="1">
      <alignment horizontal="right" vertical="top"/>
    </xf>
    <xf numFmtId="3" fontId="2" fillId="0" borderId="3" xfId="1" applyNumberFormat="1" applyFont="1" applyFill="1" applyBorder="1" applyAlignment="1">
      <alignment horizontal="right" vertical="top"/>
    </xf>
    <xf numFmtId="3" fontId="2" fillId="0" borderId="2" xfId="1" applyNumberFormat="1" applyFont="1" applyFill="1" applyBorder="1"/>
    <xf numFmtId="3" fontId="2" fillId="0" borderId="3" xfId="1" applyNumberFormat="1" applyFont="1" applyFill="1" applyBorder="1"/>
    <xf numFmtId="3" fontId="2" fillId="0" borderId="0" xfId="1" applyNumberFormat="1" applyFont="1" applyFill="1"/>
    <xf numFmtId="3" fontId="2" fillId="0" borderId="0" xfId="1" applyNumberFormat="1" applyFont="1" applyFill="1" applyBorder="1"/>
    <xf numFmtId="3" fontId="5" fillId="0" borderId="8" xfId="0" applyNumberFormat="1" applyFont="1" applyFill="1" applyBorder="1"/>
    <xf numFmtId="0" fontId="2" fillId="0" borderId="0" xfId="0" applyFont="1" applyFill="1"/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2" fillId="0" borderId="3" xfId="1" applyFont="1" applyFill="1" applyBorder="1" applyAlignment="1">
      <alignment vertical="top" wrapText="1"/>
    </xf>
    <xf numFmtId="3" fontId="5" fillId="0" borderId="2" xfId="1" applyNumberFormat="1" applyFont="1" applyFill="1" applyBorder="1"/>
    <xf numFmtId="3" fontId="5" fillId="0" borderId="0" xfId="1" applyNumberFormat="1" applyFont="1" applyFill="1" applyBorder="1"/>
    <xf numFmtId="3" fontId="5" fillId="0" borderId="3" xfId="0" applyNumberFormat="1" applyFont="1" applyFill="1" applyBorder="1"/>
    <xf numFmtId="3" fontId="5" fillId="0" borderId="6" xfId="1" applyNumberFormat="1" applyFont="1" applyFill="1" applyBorder="1"/>
    <xf numFmtId="3" fontId="5" fillId="0" borderId="7" xfId="1" applyNumberFormat="1" applyFont="1" applyFill="1" applyBorder="1"/>
    <xf numFmtId="3" fontId="5" fillId="0" borderId="8" xfId="1" applyNumberFormat="1" applyFont="1" applyFill="1" applyBorder="1"/>
    <xf numFmtId="0" fontId="2" fillId="0" borderId="18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vertical="top" wrapText="1"/>
    </xf>
    <xf numFmtId="0" fontId="2" fillId="0" borderId="0" xfId="1" applyFont="1" applyFill="1" applyBorder="1" applyAlignment="1">
      <alignment horizontal="left" vertical="top"/>
    </xf>
    <xf numFmtId="0" fontId="5" fillId="0" borderId="7" xfId="1" applyFont="1" applyFill="1" applyBorder="1" applyAlignment="1">
      <alignment horizontal="left" vertical="top" wrapText="1"/>
    </xf>
    <xf numFmtId="0" fontId="2" fillId="0" borderId="19" xfId="1" applyFont="1" applyFill="1" applyBorder="1" applyAlignment="1">
      <alignment horizontal="left" vertical="top" wrapText="1"/>
    </xf>
    <xf numFmtId="0" fontId="5" fillId="0" borderId="1" xfId="1" applyFont="1" applyFill="1" applyBorder="1" applyAlignment="1">
      <alignment horizontal="left" vertical="top" wrapText="1"/>
    </xf>
    <xf numFmtId="0" fontId="2" fillId="0" borderId="14" xfId="1" applyFont="1" applyFill="1" applyBorder="1" applyAlignment="1">
      <alignment vertical="top" wrapText="1"/>
    </xf>
    <xf numFmtId="1" fontId="2" fillId="0" borderId="3" xfId="1" applyNumberFormat="1" applyFont="1" applyFill="1" applyBorder="1" applyAlignment="1">
      <alignment vertical="top"/>
    </xf>
    <xf numFmtId="0" fontId="2" fillId="0" borderId="3" xfId="1" applyNumberFormat="1" applyFont="1" applyFill="1" applyBorder="1" applyAlignment="1">
      <alignment vertical="top"/>
    </xf>
    <xf numFmtId="0" fontId="2" fillId="0" borderId="15" xfId="1" applyFont="1" applyFill="1" applyBorder="1" applyAlignment="1">
      <alignment vertical="top" wrapText="1"/>
    </xf>
    <xf numFmtId="0" fontId="5" fillId="0" borderId="21" xfId="1" applyFont="1" applyFill="1" applyBorder="1" applyAlignment="1">
      <alignment vertical="top" wrapText="1"/>
    </xf>
    <xf numFmtId="0" fontId="2" fillId="0" borderId="14" xfId="1" applyNumberFormat="1" applyFont="1" applyFill="1" applyBorder="1" applyAlignment="1">
      <alignment vertical="top"/>
    </xf>
    <xf numFmtId="3" fontId="4" fillId="0" borderId="0" xfId="1" applyNumberFormat="1" applyFont="1" applyFill="1" applyBorder="1" applyAlignment="1">
      <alignment horizontal="right" vertical="top"/>
    </xf>
    <xf numFmtId="3" fontId="2" fillId="0" borderId="0" xfId="1" applyNumberFormat="1" applyFont="1" applyFill="1" applyBorder="1" applyAlignment="1">
      <alignment horizontal="right" vertical="top"/>
    </xf>
    <xf numFmtId="3" fontId="5" fillId="0" borderId="6" xfId="1" applyNumberFormat="1" applyFont="1" applyFill="1" applyBorder="1" applyAlignment="1">
      <alignment horizontal="right" vertical="top"/>
    </xf>
    <xf numFmtId="3" fontId="5" fillId="0" borderId="8" xfId="1" applyNumberFormat="1" applyFont="1" applyFill="1" applyBorder="1" applyAlignment="1">
      <alignment horizontal="right" vertical="top"/>
    </xf>
    <xf numFmtId="3" fontId="5" fillId="0" borderId="7" xfId="1" applyNumberFormat="1" applyFont="1" applyFill="1" applyBorder="1" applyAlignment="1">
      <alignment horizontal="right" vertical="top"/>
    </xf>
    <xf numFmtId="0" fontId="5" fillId="0" borderId="8" xfId="1" applyNumberFormat="1" applyFont="1" applyFill="1" applyBorder="1" applyAlignment="1">
      <alignment horizontal="left" vertical="top"/>
    </xf>
    <xf numFmtId="0" fontId="5" fillId="2" borderId="15" xfId="1" applyFont="1" applyFill="1" applyBorder="1" applyAlignment="1">
      <alignment vertical="top" wrapText="1"/>
    </xf>
    <xf numFmtId="3" fontId="5" fillId="2" borderId="6" xfId="1" applyNumberFormat="1" applyFont="1" applyFill="1" applyBorder="1"/>
    <xf numFmtId="3" fontId="5" fillId="2" borderId="8" xfId="1" applyNumberFormat="1" applyFont="1" applyFill="1" applyBorder="1"/>
    <xf numFmtId="3" fontId="5" fillId="2" borderId="7" xfId="1" applyNumberFormat="1" applyFont="1" applyFill="1" applyBorder="1"/>
    <xf numFmtId="3" fontId="5" fillId="2" borderId="8" xfId="0" applyNumberFormat="1" applyFont="1" applyFill="1" applyBorder="1"/>
    <xf numFmtId="0" fontId="5" fillId="2" borderId="7" xfId="1" applyFont="1" applyFill="1" applyBorder="1" applyAlignment="1">
      <alignment horizontal="left" vertical="top" wrapText="1"/>
    </xf>
    <xf numFmtId="0" fontId="5" fillId="2" borderId="8" xfId="1" applyFont="1" applyFill="1" applyBorder="1" applyAlignment="1">
      <alignment vertical="top" wrapText="1"/>
    </xf>
    <xf numFmtId="0" fontId="5" fillId="2" borderId="7" xfId="1" applyFont="1" applyFill="1" applyBorder="1" applyAlignment="1">
      <alignment vertical="top" wrapText="1"/>
    </xf>
    <xf numFmtId="0" fontId="5" fillId="2" borderId="21" xfId="1" applyFont="1" applyFill="1" applyBorder="1" applyAlignment="1"/>
    <xf numFmtId="3" fontId="5" fillId="2" borderId="11" xfId="1" applyNumberFormat="1" applyFont="1" applyFill="1" applyBorder="1" applyAlignment="1">
      <alignment horizontal="right" wrapText="1"/>
    </xf>
    <xf numFmtId="3" fontId="5" fillId="2" borderId="12" xfId="1" applyNumberFormat="1" applyFont="1" applyFill="1" applyBorder="1" applyAlignment="1">
      <alignment horizontal="right" wrapText="1"/>
    </xf>
    <xf numFmtId="3" fontId="5" fillId="2" borderId="27" xfId="1" applyNumberFormat="1" applyFont="1" applyFill="1" applyBorder="1" applyAlignment="1">
      <alignment horizontal="right" wrapText="1"/>
    </xf>
    <xf numFmtId="3" fontId="5" fillId="2" borderId="28" xfId="1" applyNumberFormat="1" applyFont="1" applyFill="1" applyBorder="1" applyAlignment="1">
      <alignment horizontal="right" wrapText="1"/>
    </xf>
    <xf numFmtId="3" fontId="5" fillId="2" borderId="25" xfId="1" applyNumberFormat="1" applyFont="1" applyFill="1" applyBorder="1" applyAlignment="1">
      <alignment horizontal="right" wrapText="1"/>
    </xf>
    <xf numFmtId="3" fontId="5" fillId="2" borderId="17" xfId="1" applyNumberFormat="1" applyFont="1" applyFill="1" applyBorder="1" applyAlignment="1">
      <alignment horizontal="right" wrapText="1"/>
    </xf>
    <xf numFmtId="3" fontId="5" fillId="2" borderId="16" xfId="1" applyNumberFormat="1" applyFont="1" applyFill="1" applyBorder="1" applyAlignment="1">
      <alignment horizontal="right" wrapText="1"/>
    </xf>
    <xf numFmtId="3" fontId="5" fillId="2" borderId="7" xfId="1" applyNumberFormat="1" applyFont="1" applyFill="1" applyBorder="1" applyAlignment="1">
      <alignment horizontal="right"/>
    </xf>
    <xf numFmtId="3" fontId="5" fillId="2" borderId="8" xfId="0" applyNumberFormat="1" applyFont="1" applyFill="1" applyBorder="1" applyAlignment="1">
      <alignment horizontal="right"/>
    </xf>
    <xf numFmtId="0" fontId="2" fillId="3" borderId="21" xfId="1" applyFont="1" applyFill="1" applyBorder="1" applyAlignment="1"/>
    <xf numFmtId="3" fontId="5" fillId="3" borderId="9" xfId="1" applyNumberFormat="1" applyFont="1" applyFill="1" applyBorder="1" applyAlignment="1">
      <alignment horizontal="right" wrapText="1"/>
    </xf>
    <xf numFmtId="3" fontId="5" fillId="3" borderId="8" xfId="1" applyNumberFormat="1" applyFont="1" applyFill="1" applyBorder="1" applyAlignment="1">
      <alignment horizontal="right" wrapText="1"/>
    </xf>
    <xf numFmtId="3" fontId="5" fillId="3" borderId="24" xfId="1" applyNumberFormat="1" applyFont="1" applyFill="1" applyBorder="1" applyAlignment="1">
      <alignment horizontal="right" wrapText="1"/>
    </xf>
    <xf numFmtId="3" fontId="5" fillId="3" borderId="10" xfId="1" applyNumberFormat="1" applyFont="1" applyFill="1" applyBorder="1" applyAlignment="1">
      <alignment horizontal="right" wrapText="1"/>
    </xf>
    <xf numFmtId="3" fontId="5" fillId="3" borderId="7" xfId="1" applyNumberFormat="1" applyFont="1" applyFill="1" applyBorder="1" applyAlignment="1">
      <alignment horizontal="right" wrapText="1"/>
    </xf>
    <xf numFmtId="0" fontId="5" fillId="3" borderId="1" xfId="1" applyFont="1" applyFill="1" applyBorder="1" applyAlignment="1">
      <alignment horizontal="center" wrapText="1"/>
    </xf>
    <xf numFmtId="0" fontId="3" fillId="0" borderId="0" xfId="0" applyFont="1"/>
    <xf numFmtId="0" fontId="5" fillId="0" borderId="0" xfId="0" applyFont="1"/>
    <xf numFmtId="0" fontId="6" fillId="0" borderId="0" xfId="0" applyFont="1"/>
    <xf numFmtId="0" fontId="5" fillId="0" borderId="6" xfId="1" applyFont="1" applyFill="1" applyBorder="1" applyAlignment="1">
      <alignment horizontal="center"/>
    </xf>
    <xf numFmtId="0" fontId="3" fillId="0" borderId="0" xfId="0" applyFont="1" applyBorder="1"/>
    <xf numFmtId="0" fontId="10" fillId="0" borderId="0" xfId="0" applyFont="1"/>
    <xf numFmtId="3" fontId="5" fillId="2" borderId="7" xfId="1" applyNumberFormat="1" applyFont="1" applyFill="1" applyBorder="1" applyAlignment="1">
      <alignment horizontal="right" wrapText="1"/>
    </xf>
    <xf numFmtId="49" fontId="2" fillId="3" borderId="33" xfId="1" applyNumberFormat="1" applyFont="1" applyFill="1" applyBorder="1" applyAlignment="1"/>
    <xf numFmtId="49" fontId="2" fillId="0" borderId="13" xfId="1" applyNumberFormat="1" applyFont="1" applyFill="1" applyBorder="1" applyAlignment="1">
      <alignment vertical="top" wrapText="1"/>
    </xf>
    <xf numFmtId="49" fontId="2" fillId="0" borderId="2" xfId="1" applyNumberFormat="1" applyFont="1" applyFill="1" applyBorder="1" applyAlignment="1">
      <alignment horizontal="left" vertical="top" wrapText="1"/>
    </xf>
    <xf numFmtId="49" fontId="2" fillId="0" borderId="2" xfId="1" applyNumberFormat="1" applyFont="1" applyFill="1" applyBorder="1" applyAlignment="1">
      <alignment vertical="top" wrapText="1"/>
    </xf>
    <xf numFmtId="49" fontId="2" fillId="2" borderId="6" xfId="1" applyNumberFormat="1" applyFont="1" applyFill="1" applyBorder="1" applyAlignment="1">
      <alignment horizontal="left" vertical="top" wrapText="1"/>
    </xf>
    <xf numFmtId="49" fontId="5" fillId="2" borderId="6" xfId="1" applyNumberFormat="1" applyFont="1" applyFill="1" applyBorder="1" applyAlignment="1">
      <alignment horizontal="left" vertical="top" wrapText="1"/>
    </xf>
    <xf numFmtId="49" fontId="2" fillId="0" borderId="32" xfId="1" applyNumberFormat="1" applyFont="1" applyFill="1" applyBorder="1" applyAlignment="1">
      <alignment horizontal="left" vertical="top" wrapText="1"/>
    </xf>
    <xf numFmtId="49" fontId="5" fillId="0" borderId="33" xfId="1" applyNumberFormat="1" applyFont="1" applyFill="1" applyBorder="1" applyAlignment="1">
      <alignment horizontal="left" vertical="top" wrapText="1"/>
    </xf>
    <xf numFmtId="49" fontId="2" fillId="0" borderId="13" xfId="1" applyNumberFormat="1" applyFont="1" applyFill="1" applyBorder="1" applyAlignment="1">
      <alignment horizontal="left" vertical="top" wrapText="1"/>
    </xf>
    <xf numFmtId="49" fontId="5" fillId="0" borderId="6" xfId="1" applyNumberFormat="1" applyFont="1" applyFill="1" applyBorder="1" applyAlignment="1">
      <alignment horizontal="left" vertical="top" wrapText="1"/>
    </xf>
    <xf numFmtId="0" fontId="9" fillId="0" borderId="0" xfId="0" applyFont="1"/>
    <xf numFmtId="0" fontId="12" fillId="0" borderId="0" xfId="0" applyFont="1"/>
    <xf numFmtId="49" fontId="0" fillId="0" borderId="0" xfId="0" applyNumberFormat="1"/>
    <xf numFmtId="0" fontId="13" fillId="5" borderId="54" xfId="0" applyFont="1" applyFill="1" applyBorder="1" applyAlignment="1">
      <alignment horizontal="center" vertical="center" wrapText="1"/>
    </xf>
    <xf numFmtId="0" fontId="13" fillId="5" borderId="38" xfId="0" applyFont="1" applyFill="1" applyBorder="1" applyAlignment="1">
      <alignment horizontal="center" vertical="center" wrapText="1"/>
    </xf>
    <xf numFmtId="49" fontId="0" fillId="0" borderId="55" xfId="0" applyNumberFormat="1" applyBorder="1"/>
    <xf numFmtId="0" fontId="0" fillId="0" borderId="56" xfId="0" applyBorder="1"/>
    <xf numFmtId="0" fontId="0" fillId="0" borderId="47" xfId="0" applyBorder="1"/>
    <xf numFmtId="49" fontId="0" fillId="0" borderId="57" xfId="0" applyNumberFormat="1" applyBorder="1"/>
    <xf numFmtId="0" fontId="0" fillId="0" borderId="58" xfId="0" applyBorder="1"/>
    <xf numFmtId="0" fontId="0" fillId="0" borderId="52" xfId="0" applyBorder="1"/>
    <xf numFmtId="0" fontId="14" fillId="0" borderId="0" xfId="0" applyFont="1"/>
    <xf numFmtId="0" fontId="15" fillId="0" borderId="60" xfId="5" applyFont="1" applyFill="1" applyBorder="1" applyAlignment="1">
      <alignment horizontal="left" vertical="top" wrapText="1"/>
    </xf>
    <xf numFmtId="0" fontId="15" fillId="0" borderId="61" xfId="5" applyFont="1" applyFill="1" applyBorder="1" applyAlignment="1">
      <alignment horizontal="left" vertical="top" wrapText="1"/>
    </xf>
    <xf numFmtId="164" fontId="2" fillId="0" borderId="0" xfId="5" applyNumberFormat="1" applyFont="1" applyBorder="1" applyAlignment="1">
      <alignment horizontal="right" vertical="top"/>
    </xf>
    <xf numFmtId="164" fontId="2" fillId="0" borderId="2" xfId="5" applyNumberFormat="1" applyFont="1" applyBorder="1" applyAlignment="1">
      <alignment horizontal="right" vertical="top"/>
    </xf>
    <xf numFmtId="164" fontId="2" fillId="0" borderId="3" xfId="5" applyNumberFormat="1" applyFont="1" applyBorder="1" applyAlignment="1">
      <alignment horizontal="right" vertical="top"/>
    </xf>
    <xf numFmtId="164" fontId="2" fillId="0" borderId="9" xfId="5" applyNumberFormat="1" applyFont="1" applyBorder="1" applyAlignment="1">
      <alignment horizontal="right" vertical="top"/>
    </xf>
    <xf numFmtId="164" fontId="2" fillId="0" borderId="10" xfId="5" applyNumberFormat="1" applyFont="1" applyBorder="1" applyAlignment="1">
      <alignment horizontal="right" vertical="top"/>
    </xf>
    <xf numFmtId="0" fontId="2" fillId="6" borderId="40" xfId="0" applyFont="1" applyFill="1" applyBorder="1"/>
    <xf numFmtId="0" fontId="2" fillId="0" borderId="0" xfId="5" applyFont="1" applyBorder="1"/>
    <xf numFmtId="0" fontId="2" fillId="0" borderId="2" xfId="5" applyFont="1" applyBorder="1"/>
    <xf numFmtId="0" fontId="2" fillId="0" borderId="3" xfId="5" applyFont="1" applyBorder="1"/>
    <xf numFmtId="164" fontId="2" fillId="0" borderId="51" xfId="5" applyNumberFormat="1" applyFont="1" applyBorder="1" applyAlignment="1">
      <alignment horizontal="right" vertical="top"/>
    </xf>
    <xf numFmtId="164" fontId="2" fillId="0" borderId="62" xfId="5" applyNumberFormat="1" applyFont="1" applyBorder="1" applyAlignment="1">
      <alignment horizontal="right" vertical="top"/>
    </xf>
    <xf numFmtId="164" fontId="2" fillId="0" borderId="63" xfId="5" applyNumberFormat="1" applyFont="1" applyBorder="1" applyAlignment="1">
      <alignment horizontal="right" vertical="top"/>
    </xf>
    <xf numFmtId="0" fontId="15" fillId="6" borderId="65" xfId="5" applyFont="1" applyFill="1" applyBorder="1" applyAlignment="1">
      <alignment horizontal="center" wrapText="1"/>
    </xf>
    <xf numFmtId="0" fontId="2" fillId="6" borderId="66" xfId="0" applyFont="1" applyFill="1" applyBorder="1"/>
    <xf numFmtId="0" fontId="15" fillId="5" borderId="6" xfId="5" applyFont="1" applyFill="1" applyBorder="1" applyAlignment="1">
      <alignment horizontal="center" wrapText="1"/>
    </xf>
    <xf numFmtId="0" fontId="15" fillId="5" borderId="8" xfId="5" applyFont="1" applyFill="1" applyBorder="1" applyAlignment="1">
      <alignment horizontal="center"/>
    </xf>
    <xf numFmtId="0" fontId="2" fillId="5" borderId="2" xfId="0" applyFont="1" applyFill="1" applyBorder="1"/>
    <xf numFmtId="0" fontId="2" fillId="5" borderId="3" xfId="0" applyFont="1" applyFill="1" applyBorder="1"/>
    <xf numFmtId="0" fontId="2" fillId="5" borderId="62" xfId="0" applyFont="1" applyFill="1" applyBorder="1"/>
    <xf numFmtId="0" fontId="2" fillId="5" borderId="63" xfId="0" applyFont="1" applyFill="1" applyBorder="1"/>
    <xf numFmtId="0" fontId="15" fillId="0" borderId="0" xfId="5" applyFont="1" applyFill="1" applyBorder="1" applyAlignment="1">
      <alignment horizontal="left" vertical="top" wrapText="1"/>
    </xf>
    <xf numFmtId="0" fontId="15" fillId="0" borderId="51" xfId="5" applyFont="1" applyFill="1" applyBorder="1" applyAlignment="1">
      <alignment horizontal="left" vertical="top" wrapText="1"/>
    </xf>
    <xf numFmtId="164" fontId="2" fillId="0" borderId="24" xfId="5" applyNumberFormat="1" applyFont="1" applyBorder="1" applyAlignment="1">
      <alignment horizontal="right" vertical="top"/>
    </xf>
    <xf numFmtId="49" fontId="0" fillId="0" borderId="68" xfId="0" applyNumberFormat="1" applyBorder="1" applyAlignment="1">
      <alignment wrapText="1"/>
    </xf>
    <xf numFmtId="0" fontId="0" fillId="0" borderId="67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17" fillId="0" borderId="0" xfId="0" applyFont="1"/>
    <xf numFmtId="0" fontId="15" fillId="0" borderId="0" xfId="0" applyFont="1"/>
    <xf numFmtId="0" fontId="16" fillId="7" borderId="0" xfId="6" applyFont="1" applyFill="1" applyBorder="1" applyAlignment="1">
      <alignment horizontal="left" vertical="top"/>
    </xf>
    <xf numFmtId="164" fontId="2" fillId="0" borderId="2" xfId="6" applyNumberFormat="1" applyFont="1" applyBorder="1" applyAlignment="1">
      <alignment horizontal="right" vertical="top"/>
    </xf>
    <xf numFmtId="164" fontId="2" fillId="0" borderId="3" xfId="6" applyNumberFormat="1" applyFont="1" applyBorder="1" applyAlignment="1">
      <alignment horizontal="right" vertical="top"/>
    </xf>
    <xf numFmtId="0" fontId="16" fillId="7" borderId="2" xfId="6" applyFont="1" applyFill="1" applyBorder="1" applyAlignment="1">
      <alignment horizontal="left" vertical="top" wrapText="1"/>
    </xf>
    <xf numFmtId="0" fontId="14" fillId="0" borderId="2" xfId="0" applyFont="1" applyBorder="1"/>
    <xf numFmtId="0" fontId="14" fillId="0" borderId="0" xfId="0" applyFont="1" applyBorder="1"/>
    <xf numFmtId="0" fontId="14" fillId="0" borderId="3" xfId="0" applyFont="1" applyBorder="1"/>
    <xf numFmtId="164" fontId="2" fillId="0" borderId="0" xfId="6" applyNumberFormat="1" applyFont="1" applyBorder="1" applyAlignment="1">
      <alignment horizontal="right" vertical="top"/>
    </xf>
    <xf numFmtId="0" fontId="2" fillId="0" borderId="2" xfId="0" applyFont="1" applyBorder="1"/>
    <xf numFmtId="0" fontId="15" fillId="0" borderId="6" xfId="6" applyFont="1" applyBorder="1" applyAlignment="1">
      <alignment horizontal="center" wrapText="1"/>
    </xf>
    <xf numFmtId="0" fontId="15" fillId="0" borderId="8" xfId="6" applyFont="1" applyBorder="1" applyAlignment="1">
      <alignment horizontal="center" wrapText="1"/>
    </xf>
    <xf numFmtId="0" fontId="15" fillId="0" borderId="6" xfId="6" applyFont="1" applyFill="1" applyBorder="1" applyAlignment="1">
      <alignment horizontal="center" wrapText="1"/>
    </xf>
    <xf numFmtId="0" fontId="15" fillId="0" borderId="54" xfId="6" applyFont="1" applyFill="1" applyBorder="1" applyAlignment="1">
      <alignment horizontal="center" wrapText="1"/>
    </xf>
    <xf numFmtId="164" fontId="5" fillId="2" borderId="6" xfId="6" applyNumberFormat="1" applyFont="1" applyFill="1" applyBorder="1" applyAlignment="1">
      <alignment horizontal="center" wrapText="1"/>
    </xf>
    <xf numFmtId="164" fontId="5" fillId="2" borderId="8" xfId="6" applyNumberFormat="1" applyFont="1" applyFill="1" applyBorder="1" applyAlignment="1">
      <alignment horizontal="center" wrapText="1"/>
    </xf>
    <xf numFmtId="164" fontId="5" fillId="4" borderId="6" xfId="6" applyNumberFormat="1" applyFont="1" applyFill="1" applyBorder="1" applyAlignment="1">
      <alignment horizontal="center" wrapText="1"/>
    </xf>
    <xf numFmtId="164" fontId="5" fillId="4" borderId="8" xfId="6" applyNumberFormat="1" applyFont="1" applyFill="1" applyBorder="1" applyAlignment="1">
      <alignment horizontal="center" wrapText="1"/>
    </xf>
    <xf numFmtId="164" fontId="5" fillId="4" borderId="7" xfId="6" applyNumberFormat="1" applyFont="1" applyFill="1" applyBorder="1" applyAlignment="1">
      <alignment horizontal="center" wrapText="1"/>
    </xf>
    <xf numFmtId="164" fontId="5" fillId="4" borderId="54" xfId="6" applyNumberFormat="1" applyFont="1" applyFill="1" applyBorder="1" applyAlignment="1">
      <alignment horizontal="center" wrapText="1"/>
    </xf>
    <xf numFmtId="164" fontId="5" fillId="2" borderId="6" xfId="6" applyNumberFormat="1" applyFont="1" applyFill="1" applyBorder="1" applyAlignment="1">
      <alignment horizontal="center" vertical="top"/>
    </xf>
    <xf numFmtId="164" fontId="5" fillId="2" borderId="8" xfId="6" applyNumberFormat="1" applyFont="1" applyFill="1" applyBorder="1" applyAlignment="1">
      <alignment horizontal="center" vertical="top"/>
    </xf>
    <xf numFmtId="164" fontId="5" fillId="2" borderId="6" xfId="0" applyNumberFormat="1" applyFont="1" applyFill="1" applyBorder="1" applyAlignment="1">
      <alignment horizontal="center"/>
    </xf>
    <xf numFmtId="164" fontId="5" fillId="2" borderId="8" xfId="0" applyNumberFormat="1" applyFont="1" applyFill="1" applyBorder="1" applyAlignment="1">
      <alignment horizontal="center"/>
    </xf>
    <xf numFmtId="164" fontId="5" fillId="4" borderId="54" xfId="0" applyNumberFormat="1" applyFont="1" applyFill="1" applyBorder="1" applyAlignment="1">
      <alignment horizontal="center"/>
    </xf>
    <xf numFmtId="164" fontId="6" fillId="2" borderId="6" xfId="0" applyNumberFormat="1" applyFont="1" applyFill="1" applyBorder="1" applyAlignment="1">
      <alignment horizontal="center"/>
    </xf>
    <xf numFmtId="164" fontId="6" fillId="2" borderId="8" xfId="0" applyNumberFormat="1" applyFont="1" applyFill="1" applyBorder="1" applyAlignment="1">
      <alignment horizontal="center"/>
    </xf>
    <xf numFmtId="164" fontId="6" fillId="2" borderId="7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4" borderId="56" xfId="0" applyFont="1" applyFill="1" applyBorder="1"/>
    <xf numFmtId="0" fontId="15" fillId="0" borderId="6" xfId="6" applyFont="1" applyBorder="1" applyAlignment="1">
      <alignment wrapText="1"/>
    </xf>
    <xf numFmtId="0" fontId="15" fillId="0" borderId="8" xfId="6" applyFont="1" applyBorder="1" applyAlignment="1">
      <alignment wrapText="1"/>
    </xf>
    <xf numFmtId="0" fontId="20" fillId="0" borderId="0" xfId="0" applyFont="1" applyAlignment="1"/>
    <xf numFmtId="0" fontId="21" fillId="0" borderId="0" xfId="0" applyFont="1" applyAlignment="1"/>
    <xf numFmtId="0" fontId="22" fillId="0" borderId="0" xfId="0" applyFont="1"/>
    <xf numFmtId="0" fontId="21" fillId="0" borderId="0" xfId="0" applyFont="1"/>
    <xf numFmtId="0" fontId="21" fillId="0" borderId="0" xfId="0" applyFont="1" applyFill="1"/>
    <xf numFmtId="0" fontId="23" fillId="0" borderId="0" xfId="0" applyFont="1" applyFill="1"/>
    <xf numFmtId="0" fontId="23" fillId="0" borderId="0" xfId="0" applyFont="1"/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0" fillId="0" borderId="3" xfId="0" applyBorder="1"/>
    <xf numFmtId="0" fontId="0" fillId="0" borderId="2" xfId="0" applyBorder="1"/>
    <xf numFmtId="0" fontId="0" fillId="0" borderId="0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17" fillId="0" borderId="75" xfId="3" applyFont="1" applyBorder="1" applyAlignment="1">
      <alignment wrapText="1"/>
    </xf>
    <xf numFmtId="3" fontId="17" fillId="0" borderId="54" xfId="3" applyNumberFormat="1" applyFont="1" applyBorder="1" applyAlignment="1">
      <alignment horizontal="right" wrapText="1"/>
    </xf>
    <xf numFmtId="3" fontId="17" fillId="0" borderId="38" xfId="3" applyNumberFormat="1" applyFont="1" applyBorder="1" applyAlignment="1">
      <alignment horizontal="right" wrapText="1"/>
    </xf>
    <xf numFmtId="0" fontId="17" fillId="0" borderId="75" xfId="3" applyFont="1" applyFill="1" applyBorder="1" applyAlignment="1">
      <alignment horizontal="left" vertical="top" wrapText="1"/>
    </xf>
    <xf numFmtId="3" fontId="14" fillId="0" borderId="54" xfId="3" applyNumberFormat="1" applyFont="1" applyBorder="1" applyAlignment="1">
      <alignment horizontal="right"/>
    </xf>
    <xf numFmtId="3" fontId="14" fillId="0" borderId="54" xfId="0" applyNumberFormat="1" applyFont="1" applyBorder="1" applyAlignment="1">
      <alignment horizontal="right"/>
    </xf>
    <xf numFmtId="3" fontId="14" fillId="0" borderId="38" xfId="0" applyNumberFormat="1" applyFont="1" applyBorder="1" applyAlignment="1">
      <alignment horizontal="right"/>
    </xf>
    <xf numFmtId="0" fontId="17" fillId="0" borderId="76" xfId="3" applyFont="1" applyFill="1" applyBorder="1" applyAlignment="1">
      <alignment horizontal="left" vertical="top" wrapText="1"/>
    </xf>
    <xf numFmtId="3" fontId="14" fillId="0" borderId="77" xfId="3" applyNumberFormat="1" applyFont="1" applyBorder="1" applyAlignment="1">
      <alignment horizontal="right"/>
    </xf>
    <xf numFmtId="3" fontId="14" fillId="0" borderId="77" xfId="0" applyNumberFormat="1" applyFont="1" applyBorder="1" applyAlignment="1">
      <alignment horizontal="right"/>
    </xf>
    <xf numFmtId="3" fontId="14" fillId="0" borderId="78" xfId="0" applyNumberFormat="1" applyFont="1" applyBorder="1" applyAlignment="1">
      <alignment horizontal="right"/>
    </xf>
    <xf numFmtId="3" fontId="17" fillId="6" borderId="40" xfId="4" applyNumberFormat="1" applyFont="1" applyFill="1" applyBorder="1" applyAlignment="1">
      <alignment horizontal="right" wrapText="1"/>
    </xf>
    <xf numFmtId="0" fontId="17" fillId="5" borderId="80" xfId="4" applyFont="1" applyFill="1" applyBorder="1" applyAlignment="1">
      <alignment horizontal="right" vertical="top" wrapText="1"/>
    </xf>
    <xf numFmtId="3" fontId="17" fillId="5" borderId="80" xfId="4" applyNumberFormat="1" applyFont="1" applyFill="1" applyBorder="1" applyAlignment="1">
      <alignment horizontal="right" vertical="top"/>
    </xf>
    <xf numFmtId="3" fontId="17" fillId="5" borderId="81" xfId="4" applyNumberFormat="1" applyFont="1" applyFill="1" applyBorder="1" applyAlignment="1">
      <alignment horizontal="right" vertical="top"/>
    </xf>
    <xf numFmtId="3" fontId="17" fillId="5" borderId="38" xfId="0" applyNumberFormat="1" applyFont="1" applyFill="1" applyBorder="1" applyAlignment="1">
      <alignment horizontal="right"/>
    </xf>
    <xf numFmtId="0" fontId="14" fillId="0" borderId="46" xfId="4" applyFont="1" applyFill="1" applyBorder="1" applyAlignment="1">
      <alignment horizontal="right" vertical="top" wrapText="1"/>
    </xf>
    <xf numFmtId="3" fontId="14" fillId="0" borderId="46" xfId="4" applyNumberFormat="1" applyFont="1" applyBorder="1" applyAlignment="1">
      <alignment horizontal="right" vertical="top"/>
    </xf>
    <xf numFmtId="3" fontId="14" fillId="0" borderId="0" xfId="4" applyNumberFormat="1" applyFont="1" applyBorder="1" applyAlignment="1">
      <alignment horizontal="right" vertical="top"/>
    </xf>
    <xf numFmtId="3" fontId="14" fillId="0" borderId="47" xfId="0" applyNumberFormat="1" applyFont="1" applyBorder="1" applyAlignment="1">
      <alignment horizontal="right"/>
    </xf>
    <xf numFmtId="0" fontId="14" fillId="0" borderId="48" xfId="4" applyFont="1" applyFill="1" applyBorder="1" applyAlignment="1">
      <alignment horizontal="right" vertical="top" wrapText="1"/>
    </xf>
    <xf numFmtId="3" fontId="14" fillId="0" borderId="48" xfId="4" applyNumberFormat="1" applyFont="1" applyBorder="1" applyAlignment="1">
      <alignment horizontal="right" vertical="top"/>
    </xf>
    <xf numFmtId="3" fontId="14" fillId="0" borderId="19" xfId="4" applyNumberFormat="1" applyFont="1" applyBorder="1" applyAlignment="1">
      <alignment horizontal="right" vertical="top"/>
    </xf>
    <xf numFmtId="3" fontId="14" fillId="0" borderId="44" xfId="0" applyNumberFormat="1" applyFont="1" applyBorder="1" applyAlignment="1">
      <alignment horizontal="right"/>
    </xf>
    <xf numFmtId="0" fontId="17" fillId="5" borderId="1" xfId="4" applyFont="1" applyFill="1" applyBorder="1" applyAlignment="1">
      <alignment horizontal="right" vertical="top" wrapText="1"/>
    </xf>
    <xf numFmtId="3" fontId="17" fillId="5" borderId="34" xfId="4" applyNumberFormat="1" applyFont="1" applyFill="1" applyBorder="1" applyAlignment="1">
      <alignment horizontal="right" vertical="top"/>
    </xf>
    <xf numFmtId="3" fontId="17" fillId="5" borderId="22" xfId="4" applyNumberFormat="1" applyFont="1" applyFill="1" applyBorder="1" applyAlignment="1">
      <alignment horizontal="right" vertical="top"/>
    </xf>
    <xf numFmtId="3" fontId="17" fillId="5" borderId="43" xfId="4" applyNumberFormat="1" applyFont="1" applyFill="1" applyBorder="1" applyAlignment="1">
      <alignment horizontal="right" vertical="top"/>
    </xf>
    <xf numFmtId="3" fontId="14" fillId="0" borderId="49" xfId="4" applyNumberFormat="1" applyFont="1" applyBorder="1" applyAlignment="1">
      <alignment horizontal="right" vertical="top"/>
    </xf>
    <xf numFmtId="3" fontId="14" fillId="0" borderId="18" xfId="4" applyNumberFormat="1" applyFont="1" applyBorder="1" applyAlignment="1">
      <alignment horizontal="right" vertical="top"/>
    </xf>
    <xf numFmtId="3" fontId="14" fillId="0" borderId="45" xfId="0" applyNumberFormat="1" applyFont="1" applyBorder="1" applyAlignment="1">
      <alignment horizontal="right"/>
    </xf>
    <xf numFmtId="3" fontId="14" fillId="0" borderId="50" xfId="4" applyNumberFormat="1" applyFont="1" applyBorder="1" applyAlignment="1">
      <alignment horizontal="right" vertical="top"/>
    </xf>
    <xf numFmtId="3" fontId="14" fillId="0" borderId="51" xfId="4" applyNumberFormat="1" applyFont="1" applyBorder="1" applyAlignment="1">
      <alignment horizontal="right" vertical="top"/>
    </xf>
    <xf numFmtId="3" fontId="14" fillId="0" borderId="52" xfId="0" applyNumberFormat="1" applyFont="1" applyBorder="1" applyAlignment="1">
      <alignment horizontal="right"/>
    </xf>
    <xf numFmtId="0" fontId="5" fillId="0" borderId="7" xfId="1" applyFont="1" applyFill="1" applyBorder="1" applyAlignment="1">
      <alignment horizontal="center" wrapText="1"/>
    </xf>
    <xf numFmtId="0" fontId="5" fillId="0" borderId="8" xfId="1" applyFont="1" applyFill="1" applyBorder="1" applyAlignment="1">
      <alignment horizontal="center" wrapText="1"/>
    </xf>
    <xf numFmtId="0" fontId="5" fillId="0" borderId="6" xfId="1" applyFont="1" applyFill="1" applyBorder="1" applyAlignment="1">
      <alignment horizontal="center" wrapText="1"/>
    </xf>
    <xf numFmtId="3" fontId="5" fillId="2" borderId="82" xfId="1" applyNumberFormat="1" applyFont="1" applyFill="1" applyBorder="1" applyAlignment="1">
      <alignment horizontal="right" wrapText="1"/>
    </xf>
    <xf numFmtId="3" fontId="17" fillId="5" borderId="83" xfId="4" applyNumberFormat="1" applyFont="1" applyFill="1" applyBorder="1" applyAlignment="1">
      <alignment horizontal="right" vertical="top"/>
    </xf>
    <xf numFmtId="3" fontId="17" fillId="5" borderId="1" xfId="4" applyNumberFormat="1" applyFont="1" applyFill="1" applyBorder="1" applyAlignment="1">
      <alignment horizontal="right" vertical="top"/>
    </xf>
    <xf numFmtId="3" fontId="17" fillId="5" borderId="84" xfId="4" applyNumberFormat="1" applyFont="1" applyFill="1" applyBorder="1" applyAlignment="1">
      <alignment horizontal="right" vertical="top"/>
    </xf>
    <xf numFmtId="3" fontId="17" fillId="5" borderId="85" xfId="4" applyNumberFormat="1" applyFont="1" applyFill="1" applyBorder="1" applyAlignment="1">
      <alignment horizontal="right" vertical="top"/>
    </xf>
    <xf numFmtId="3" fontId="14" fillId="0" borderId="2" xfId="4" applyNumberFormat="1" applyFont="1" applyBorder="1" applyAlignment="1">
      <alignment horizontal="right" vertical="top"/>
    </xf>
    <xf numFmtId="3" fontId="14" fillId="0" borderId="3" xfId="4" applyNumberFormat="1" applyFont="1" applyBorder="1" applyAlignment="1">
      <alignment horizontal="right" vertical="top"/>
    </xf>
    <xf numFmtId="3" fontId="14" fillId="0" borderId="32" xfId="4" applyNumberFormat="1" applyFont="1" applyBorder="1" applyAlignment="1">
      <alignment horizontal="right" vertical="top"/>
    </xf>
    <xf numFmtId="3" fontId="14" fillId="0" borderId="15" xfId="4" applyNumberFormat="1" applyFont="1" applyBorder="1" applyAlignment="1">
      <alignment horizontal="right" vertical="top"/>
    </xf>
    <xf numFmtId="3" fontId="17" fillId="5" borderId="33" xfId="4" applyNumberFormat="1" applyFont="1" applyFill="1" applyBorder="1" applyAlignment="1">
      <alignment horizontal="right" vertical="top"/>
    </xf>
    <xf numFmtId="3" fontId="17" fillId="5" borderId="21" xfId="4" applyNumberFormat="1" applyFont="1" applyFill="1" applyBorder="1" applyAlignment="1">
      <alignment horizontal="right" vertical="top"/>
    </xf>
    <xf numFmtId="3" fontId="14" fillId="0" borderId="13" xfId="4" applyNumberFormat="1" applyFont="1" applyBorder="1" applyAlignment="1">
      <alignment horizontal="right" vertical="top"/>
    </xf>
    <xf numFmtId="3" fontId="14" fillId="0" borderId="14" xfId="4" applyNumberFormat="1" applyFont="1" applyBorder="1" applyAlignment="1">
      <alignment horizontal="right" vertical="top"/>
    </xf>
    <xf numFmtId="3" fontId="14" fillId="0" borderId="62" xfId="4" applyNumberFormat="1" applyFont="1" applyBorder="1" applyAlignment="1">
      <alignment horizontal="right" vertical="top"/>
    </xf>
    <xf numFmtId="3" fontId="14" fillId="0" borderId="63" xfId="4" applyNumberFormat="1" applyFont="1" applyBorder="1" applyAlignment="1">
      <alignment horizontal="right" vertical="top"/>
    </xf>
    <xf numFmtId="3" fontId="17" fillId="6" borderId="48" xfId="4" applyNumberFormat="1" applyFont="1" applyFill="1" applyBorder="1" applyAlignment="1">
      <alignment horizontal="right" wrapText="1"/>
    </xf>
    <xf numFmtId="3" fontId="17" fillId="6" borderId="19" xfId="4" applyNumberFormat="1" applyFont="1" applyFill="1" applyBorder="1" applyAlignment="1">
      <alignment horizontal="right" wrapText="1"/>
    </xf>
    <xf numFmtId="3" fontId="17" fillId="6" borderId="32" xfId="4" applyNumberFormat="1" applyFont="1" applyFill="1" applyBorder="1" applyAlignment="1">
      <alignment horizontal="right" wrapText="1"/>
    </xf>
    <xf numFmtId="3" fontId="17" fillId="6" borderId="15" xfId="4" applyNumberFormat="1" applyFont="1" applyFill="1" applyBorder="1" applyAlignment="1">
      <alignment horizontal="right" wrapText="1"/>
    </xf>
    <xf numFmtId="3" fontId="17" fillId="6" borderId="30" xfId="4" applyNumberFormat="1" applyFont="1" applyFill="1" applyBorder="1" applyAlignment="1">
      <alignment horizontal="right" wrapText="1"/>
    </xf>
    <xf numFmtId="0" fontId="17" fillId="0" borderId="93" xfId="4" applyFont="1" applyBorder="1" applyAlignment="1">
      <alignment horizontal="center" wrapText="1"/>
    </xf>
    <xf numFmtId="0" fontId="17" fillId="0" borderId="86" xfId="0" applyFont="1" applyBorder="1" applyAlignment="1">
      <alignment horizontal="center"/>
    </xf>
    <xf numFmtId="0" fontId="14" fillId="0" borderId="18" xfId="4" applyFont="1" applyFill="1" applyBorder="1" applyAlignment="1">
      <alignment horizontal="right" vertical="top" wrapText="1"/>
    </xf>
    <xf numFmtId="0" fontId="14" fillId="0" borderId="0" xfId="4" applyFont="1" applyFill="1" applyBorder="1" applyAlignment="1">
      <alignment horizontal="right" vertical="top" wrapText="1"/>
    </xf>
    <xf numFmtId="0" fontId="14" fillId="0" borderId="51" xfId="4" applyFont="1" applyFill="1" applyBorder="1" applyAlignment="1">
      <alignment horizontal="right" vertical="top" wrapText="1"/>
    </xf>
    <xf numFmtId="0" fontId="15" fillId="0" borderId="7" xfId="6" applyFont="1" applyBorder="1" applyAlignment="1">
      <alignment horizontal="center" wrapText="1"/>
    </xf>
    <xf numFmtId="0" fontId="15" fillId="0" borderId="8" xfId="6" applyFont="1" applyBorder="1" applyAlignment="1">
      <alignment horizontal="center"/>
    </xf>
    <xf numFmtId="0" fontId="15" fillId="0" borderId="8" xfId="6" applyFont="1" applyFill="1" applyBorder="1" applyAlignment="1">
      <alignment horizontal="center" wrapText="1"/>
    </xf>
    <xf numFmtId="0" fontId="2" fillId="0" borderId="3" xfId="0" applyFont="1" applyBorder="1"/>
    <xf numFmtId="0" fontId="17" fillId="0" borderId="54" xfId="3" applyFont="1" applyBorder="1" applyAlignment="1">
      <alignment horizontal="center"/>
    </xf>
    <xf numFmtId="0" fontId="5" fillId="0" borderId="96" xfId="1" applyFont="1" applyBorder="1" applyAlignment="1">
      <alignment horizontal="right"/>
    </xf>
    <xf numFmtId="0" fontId="2" fillId="0" borderId="2" xfId="1" applyFont="1" applyFill="1" applyBorder="1" applyAlignment="1">
      <alignment horizontal="right" vertical="top" wrapText="1"/>
    </xf>
    <xf numFmtId="0" fontId="11" fillId="0" borderId="2" xfId="1" applyFont="1" applyFill="1" applyBorder="1" applyAlignment="1">
      <alignment horizontal="right" vertical="top" wrapText="1"/>
    </xf>
    <xf numFmtId="0" fontId="2" fillId="0" borderId="2" xfId="2" applyFont="1" applyFill="1" applyBorder="1" applyAlignment="1">
      <alignment horizontal="right" vertical="top" wrapText="1"/>
    </xf>
    <xf numFmtId="0" fontId="2" fillId="0" borderId="96" xfId="1" applyFont="1" applyFill="1" applyBorder="1" applyAlignment="1">
      <alignment horizontal="right" vertical="top" wrapText="1"/>
    </xf>
    <xf numFmtId="0" fontId="5" fillId="0" borderId="54" xfId="1" applyFont="1" applyBorder="1" applyAlignment="1">
      <alignment horizontal="center" wrapText="1"/>
    </xf>
    <xf numFmtId="0" fontId="5" fillId="0" borderId="54" xfId="1" applyFont="1" applyFill="1" applyBorder="1" applyAlignment="1">
      <alignment horizontal="center" wrapText="1"/>
    </xf>
    <xf numFmtId="3" fontId="5" fillId="2" borderId="6" xfId="1" applyNumberFormat="1" applyFont="1" applyFill="1" applyBorder="1" applyAlignment="1">
      <alignment horizontal="right" wrapText="1"/>
    </xf>
    <xf numFmtId="3" fontId="5" fillId="4" borderId="54" xfId="1" applyNumberFormat="1" applyFont="1" applyFill="1" applyBorder="1" applyAlignment="1">
      <alignment horizontal="right" wrapText="1"/>
    </xf>
    <xf numFmtId="3" fontId="2" fillId="2" borderId="2" xfId="1" applyNumberFormat="1" applyFont="1" applyFill="1" applyBorder="1" applyAlignment="1">
      <alignment horizontal="right" vertical="top"/>
    </xf>
    <xf numFmtId="3" fontId="2" fillId="0" borderId="3" xfId="1" applyNumberFormat="1" applyFont="1" applyBorder="1" applyAlignment="1">
      <alignment horizontal="right" vertical="top"/>
    </xf>
    <xf numFmtId="3" fontId="2" fillId="2" borderId="0" xfId="1" applyNumberFormat="1" applyFont="1" applyFill="1" applyBorder="1" applyAlignment="1">
      <alignment horizontal="right" vertical="top"/>
    </xf>
    <xf numFmtId="3" fontId="2" fillId="0" borderId="0" xfId="1" applyNumberFormat="1" applyFont="1" applyBorder="1" applyAlignment="1">
      <alignment horizontal="right" vertical="top"/>
    </xf>
    <xf numFmtId="3" fontId="2" fillId="2" borderId="0" xfId="0" applyNumberFormat="1" applyFont="1" applyFill="1" applyBorder="1"/>
    <xf numFmtId="3" fontId="2" fillId="0" borderId="0" xfId="0" applyNumberFormat="1" applyFont="1" applyBorder="1"/>
    <xf numFmtId="3" fontId="2" fillId="4" borderId="56" xfId="0" applyNumberFormat="1" applyFont="1" applyFill="1" applyBorder="1"/>
    <xf numFmtId="3" fontId="5" fillId="2" borderId="6" xfId="1" applyNumberFormat="1" applyFont="1" applyFill="1" applyBorder="1" applyAlignment="1">
      <alignment horizontal="right" vertical="top"/>
    </xf>
    <xf numFmtId="3" fontId="5" fillId="2" borderId="7" xfId="1" applyNumberFormat="1" applyFont="1" applyFill="1" applyBorder="1" applyAlignment="1">
      <alignment horizontal="right" vertical="top"/>
    </xf>
    <xf numFmtId="3" fontId="5" fillId="4" borderId="54" xfId="1" applyNumberFormat="1" applyFont="1" applyFill="1" applyBorder="1" applyAlignment="1">
      <alignment horizontal="right" vertical="top"/>
    </xf>
    <xf numFmtId="3" fontId="11" fillId="2" borderId="2" xfId="1" applyNumberFormat="1" applyFont="1" applyFill="1" applyBorder="1" applyAlignment="1">
      <alignment horizontal="right" vertical="top"/>
    </xf>
    <xf numFmtId="3" fontId="11" fillId="0" borderId="3" xfId="1" applyNumberFormat="1" applyFont="1" applyBorder="1" applyAlignment="1">
      <alignment horizontal="right" vertical="top"/>
    </xf>
    <xf numFmtId="3" fontId="11" fillId="2" borderId="0" xfId="1" applyNumberFormat="1" applyFont="1" applyFill="1" applyBorder="1" applyAlignment="1">
      <alignment horizontal="right" vertical="top"/>
    </xf>
    <xf numFmtId="3" fontId="11" fillId="0" borderId="0" xfId="1" applyNumberFormat="1" applyFont="1" applyBorder="1" applyAlignment="1">
      <alignment horizontal="right" vertical="top"/>
    </xf>
    <xf numFmtId="3" fontId="11" fillId="2" borderId="0" xfId="0" applyNumberFormat="1" applyFont="1" applyFill="1" applyBorder="1"/>
    <xf numFmtId="3" fontId="11" fillId="0" borderId="0" xfId="0" applyNumberFormat="1" applyFont="1" applyBorder="1"/>
    <xf numFmtId="3" fontId="11" fillId="4" borderId="56" xfId="0" applyNumberFormat="1" applyFont="1" applyFill="1" applyBorder="1"/>
    <xf numFmtId="3" fontId="2" fillId="2" borderId="2" xfId="2" applyNumberFormat="1" applyFont="1" applyFill="1" applyBorder="1" applyAlignment="1">
      <alignment horizontal="right" vertical="top"/>
    </xf>
    <xf numFmtId="3" fontId="2" fillId="0" borderId="3" xfId="2" applyNumberFormat="1" applyFont="1" applyBorder="1" applyAlignment="1">
      <alignment horizontal="right" vertical="top"/>
    </xf>
    <xf numFmtId="3" fontId="2" fillId="2" borderId="0" xfId="2" applyNumberFormat="1" applyFont="1" applyFill="1" applyBorder="1" applyAlignment="1">
      <alignment horizontal="right" vertical="top"/>
    </xf>
    <xf numFmtId="3" fontId="2" fillId="0" borderId="0" xfId="2" applyNumberFormat="1" applyFont="1" applyBorder="1" applyAlignment="1">
      <alignment horizontal="right" vertical="top"/>
    </xf>
    <xf numFmtId="3" fontId="2" fillId="0" borderId="3" xfId="2" applyNumberFormat="1" applyFont="1" applyFill="1" applyBorder="1" applyAlignment="1">
      <alignment horizontal="right" vertical="top"/>
    </xf>
    <xf numFmtId="3" fontId="2" fillId="0" borderId="0" xfId="2" applyNumberFormat="1" applyFont="1" applyFill="1" applyBorder="1" applyAlignment="1">
      <alignment horizontal="right" vertical="top"/>
    </xf>
    <xf numFmtId="3" fontId="2" fillId="2" borderId="96" xfId="1" applyNumberFormat="1" applyFont="1" applyFill="1" applyBorder="1" applyAlignment="1">
      <alignment horizontal="right" vertical="top"/>
    </xf>
    <xf numFmtId="3" fontId="2" fillId="0" borderId="95" xfId="1" applyNumberFormat="1" applyFont="1" applyBorder="1" applyAlignment="1">
      <alignment horizontal="right" vertical="top"/>
    </xf>
    <xf numFmtId="3" fontId="2" fillId="2" borderId="31" xfId="1" applyNumberFormat="1" applyFont="1" applyFill="1" applyBorder="1" applyAlignment="1">
      <alignment horizontal="right" vertical="top"/>
    </xf>
    <xf numFmtId="3" fontId="2" fillId="0" borderId="31" xfId="1" applyNumberFormat="1" applyFont="1" applyBorder="1" applyAlignment="1">
      <alignment horizontal="right" vertical="top"/>
    </xf>
    <xf numFmtId="3" fontId="2" fillId="2" borderId="31" xfId="0" applyNumberFormat="1" applyFont="1" applyFill="1" applyBorder="1"/>
    <xf numFmtId="3" fontId="2" fillId="0" borderId="31" xfId="0" applyNumberFormat="1" applyFont="1" applyBorder="1"/>
    <xf numFmtId="3" fontId="2" fillId="4" borderId="79" xfId="0" applyNumberFormat="1" applyFont="1" applyFill="1" applyBorder="1"/>
    <xf numFmtId="0" fontId="5" fillId="4" borderId="6" xfId="1" applyFont="1" applyFill="1" applyBorder="1" applyAlignment="1">
      <alignment horizontal="right"/>
    </xf>
    <xf numFmtId="3" fontId="5" fillId="4" borderId="6" xfId="1" applyNumberFormat="1" applyFont="1" applyFill="1" applyBorder="1" applyAlignment="1">
      <alignment horizontal="right" wrapText="1"/>
    </xf>
    <xf numFmtId="3" fontId="5" fillId="4" borderId="8" xfId="1" applyNumberFormat="1" applyFont="1" applyFill="1" applyBorder="1" applyAlignment="1">
      <alignment horizontal="right" wrapText="1"/>
    </xf>
    <xf numFmtId="3" fontId="5" fillId="4" borderId="7" xfId="1" applyNumberFormat="1" applyFont="1" applyFill="1" applyBorder="1" applyAlignment="1">
      <alignment horizontal="right" wrapText="1"/>
    </xf>
    <xf numFmtId="0" fontId="5" fillId="2" borderId="6" xfId="1" applyFont="1" applyFill="1" applyBorder="1" applyAlignment="1">
      <alignment horizontal="right"/>
    </xf>
    <xf numFmtId="3" fontId="5" fillId="2" borderId="8" xfId="1" applyNumberFormat="1" applyFont="1" applyFill="1" applyBorder="1" applyAlignment="1">
      <alignment horizontal="right" wrapText="1"/>
    </xf>
    <xf numFmtId="0" fontId="5" fillId="2" borderId="6" xfId="1" applyFont="1" applyFill="1" applyBorder="1" applyAlignment="1">
      <alignment horizontal="right" vertical="top" wrapText="1"/>
    </xf>
    <xf numFmtId="3" fontId="5" fillId="2" borderId="8" xfId="1" applyNumberFormat="1" applyFont="1" applyFill="1" applyBorder="1" applyAlignment="1">
      <alignment horizontal="right" vertical="top"/>
    </xf>
    <xf numFmtId="3" fontId="25" fillId="2" borderId="6" xfId="1" applyNumberFormat="1" applyFont="1" applyFill="1" applyBorder="1" applyAlignment="1">
      <alignment horizontal="right" wrapText="1"/>
    </xf>
    <xf numFmtId="3" fontId="25" fillId="0" borderId="8" xfId="1" applyNumberFormat="1" applyFont="1" applyBorder="1" applyAlignment="1">
      <alignment horizontal="right" wrapText="1"/>
    </xf>
    <xf numFmtId="3" fontId="25" fillId="2" borderId="7" xfId="1" applyNumberFormat="1" applyFont="1" applyFill="1" applyBorder="1" applyAlignment="1">
      <alignment horizontal="right" wrapText="1"/>
    </xf>
    <xf numFmtId="3" fontId="25" fillId="0" borderId="7" xfId="1" applyNumberFormat="1" applyFont="1" applyBorder="1" applyAlignment="1">
      <alignment horizontal="right" wrapText="1"/>
    </xf>
    <xf numFmtId="3" fontId="25" fillId="2" borderId="7" xfId="0" applyNumberFormat="1" applyFont="1" applyFill="1" applyBorder="1" applyAlignment="1">
      <alignment horizontal="right"/>
    </xf>
    <xf numFmtId="3" fontId="25" fillId="0" borderId="7" xfId="0" applyNumberFormat="1" applyFont="1" applyBorder="1" applyAlignment="1">
      <alignment horizontal="right"/>
    </xf>
    <xf numFmtId="0" fontId="25" fillId="0" borderId="6" xfId="1" applyFont="1" applyFill="1" applyBorder="1" applyAlignment="1">
      <alignment horizontal="right" vertical="top"/>
    </xf>
    <xf numFmtId="3" fontId="25" fillId="2" borderId="6" xfId="1" applyNumberFormat="1" applyFont="1" applyFill="1" applyBorder="1" applyAlignment="1">
      <alignment horizontal="right" vertical="top"/>
    </xf>
    <xf numFmtId="3" fontId="25" fillId="0" borderId="8" xfId="1" applyNumberFormat="1" applyFont="1" applyBorder="1" applyAlignment="1">
      <alignment horizontal="right" vertical="top"/>
    </xf>
    <xf numFmtId="3" fontId="25" fillId="2" borderId="7" xfId="1" applyNumberFormat="1" applyFont="1" applyFill="1" applyBorder="1" applyAlignment="1">
      <alignment horizontal="right" vertical="top"/>
    </xf>
    <xf numFmtId="3" fontId="25" fillId="0" borderId="7" xfId="1" applyNumberFormat="1" applyFont="1" applyBorder="1" applyAlignment="1">
      <alignment horizontal="right" vertical="top"/>
    </xf>
    <xf numFmtId="3" fontId="25" fillId="2" borderId="7" xfId="0" applyNumberFormat="1" applyFont="1" applyFill="1" applyBorder="1"/>
    <xf numFmtId="3" fontId="25" fillId="0" borderId="7" xfId="0" applyNumberFormat="1" applyFont="1" applyBorder="1"/>
    <xf numFmtId="3" fontId="25" fillId="4" borderId="54" xfId="0" applyNumberFormat="1" applyFont="1" applyFill="1" applyBorder="1"/>
    <xf numFmtId="3" fontId="25" fillId="4" borderId="54" xfId="0" applyNumberFormat="1" applyFont="1" applyFill="1" applyBorder="1" applyAlignment="1">
      <alignment horizontal="right"/>
    </xf>
    <xf numFmtId="0" fontId="25" fillId="0" borderId="6" xfId="1" applyFont="1" applyFill="1" applyBorder="1" applyAlignment="1">
      <alignment horizontal="right" vertical="top" wrapText="1"/>
    </xf>
    <xf numFmtId="3" fontId="25" fillId="4" borderId="54" xfId="1" applyNumberFormat="1" applyFont="1" applyFill="1" applyBorder="1" applyAlignment="1">
      <alignment horizontal="right" vertical="top"/>
    </xf>
    <xf numFmtId="0" fontId="15" fillId="0" borderId="6" xfId="5" applyFont="1" applyBorder="1" applyAlignment="1">
      <alignment horizontal="center" wrapText="1"/>
    </xf>
    <xf numFmtId="0" fontId="15" fillId="0" borderId="8" xfId="5" applyFont="1" applyBorder="1" applyAlignment="1">
      <alignment horizontal="center" wrapText="1"/>
    </xf>
    <xf numFmtId="164" fontId="5" fillId="2" borderId="7" xfId="6" applyNumberFormat="1" applyFont="1" applyFill="1" applyBorder="1" applyAlignment="1">
      <alignment horizontal="center" wrapText="1"/>
    </xf>
    <xf numFmtId="164" fontId="5" fillId="2" borderId="7" xfId="6" applyNumberFormat="1" applyFont="1" applyFill="1" applyBorder="1" applyAlignment="1">
      <alignment horizontal="center" vertical="top"/>
    </xf>
    <xf numFmtId="164" fontId="5" fillId="4" borderId="54" xfId="6" applyNumberFormat="1" applyFont="1" applyFill="1" applyBorder="1" applyAlignment="1">
      <alignment horizontal="center" vertical="top"/>
    </xf>
    <xf numFmtId="164" fontId="5" fillId="2" borderId="7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4" borderId="54" xfId="0" applyFont="1" applyFill="1" applyBorder="1" applyAlignment="1">
      <alignment horizontal="center"/>
    </xf>
    <xf numFmtId="0" fontId="5" fillId="2" borderId="33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8" fillId="0" borderId="9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8" fillId="0" borderId="32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textRotation="90"/>
    </xf>
    <xf numFmtId="0" fontId="6" fillId="0" borderId="23" xfId="0" applyFont="1" applyFill="1" applyBorder="1" applyAlignment="1">
      <alignment horizontal="center" textRotation="90"/>
    </xf>
    <xf numFmtId="49" fontId="5" fillId="2" borderId="33" xfId="1" applyNumberFormat="1" applyFont="1" applyFill="1" applyBorder="1" applyAlignment="1">
      <alignment horizontal="center" vertical="top" wrapText="1"/>
    </xf>
    <xf numFmtId="49" fontId="5" fillId="2" borderId="1" xfId="1" applyNumberFormat="1" applyFont="1" applyFill="1" applyBorder="1" applyAlignment="1">
      <alignment horizontal="center" vertical="top" wrapText="1"/>
    </xf>
    <xf numFmtId="0" fontId="5" fillId="0" borderId="6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 wrapText="1"/>
    </xf>
    <xf numFmtId="0" fontId="5" fillId="0" borderId="26" xfId="1" applyFont="1" applyFill="1" applyBorder="1" applyAlignment="1">
      <alignment horizontal="center" wrapText="1"/>
    </xf>
    <xf numFmtId="0" fontId="5" fillId="0" borderId="5" xfId="1" applyFont="1" applyFill="1" applyBorder="1" applyAlignment="1">
      <alignment horizontal="center" wrapText="1"/>
    </xf>
    <xf numFmtId="0" fontId="5" fillId="0" borderId="20" xfId="1" applyFont="1" applyFill="1" applyBorder="1" applyAlignment="1">
      <alignment horizontal="center" wrapText="1"/>
    </xf>
    <xf numFmtId="0" fontId="24" fillId="0" borderId="29" xfId="1" applyFont="1" applyBorder="1" applyAlignment="1">
      <alignment horizontal="center" vertical="center" wrapText="1"/>
    </xf>
    <xf numFmtId="0" fontId="24" fillId="0" borderId="79" xfId="1" applyFont="1" applyBorder="1" applyAlignment="1">
      <alignment horizontal="center" vertical="center" wrapText="1"/>
    </xf>
    <xf numFmtId="0" fontId="5" fillId="0" borderId="54" xfId="1" applyFont="1" applyBorder="1" applyAlignment="1">
      <alignment horizontal="center" wrapText="1"/>
    </xf>
    <xf numFmtId="0" fontId="5" fillId="0" borderId="54" xfId="0" applyFont="1" applyBorder="1" applyAlignment="1">
      <alignment horizontal="center"/>
    </xf>
    <xf numFmtId="0" fontId="17" fillId="0" borderId="67" xfId="0" applyFont="1" applyBorder="1" applyAlignment="1">
      <alignment horizontal="center"/>
    </xf>
    <xf numFmtId="0" fontId="17" fillId="0" borderId="69" xfId="0" applyFont="1" applyBorder="1" applyAlignment="1">
      <alignment horizontal="center"/>
    </xf>
    <xf numFmtId="0" fontId="8" fillId="0" borderId="68" xfId="3" applyFont="1" applyBorder="1" applyAlignment="1">
      <alignment horizontal="center" vertical="center" wrapText="1"/>
    </xf>
    <xf numFmtId="0" fontId="8" fillId="0" borderId="75" xfId="3" applyFont="1" applyBorder="1" applyAlignment="1">
      <alignment horizontal="center" vertical="center" wrapText="1"/>
    </xf>
    <xf numFmtId="0" fontId="17" fillId="0" borderId="67" xfId="3" applyFont="1" applyBorder="1" applyAlignment="1">
      <alignment horizontal="center" wrapText="1"/>
    </xf>
    <xf numFmtId="0" fontId="17" fillId="0" borderId="94" xfId="4" applyFont="1" applyFill="1" applyBorder="1" applyAlignment="1">
      <alignment horizontal="center" vertical="center" wrapText="1"/>
    </xf>
    <xf numFmtId="0" fontId="17" fillId="0" borderId="55" xfId="4" applyFont="1" applyFill="1" applyBorder="1" applyAlignment="1">
      <alignment horizontal="center" vertical="center" wrapText="1"/>
    </xf>
    <xf numFmtId="0" fontId="17" fillId="0" borderId="57" xfId="4" applyFont="1" applyFill="1" applyBorder="1" applyAlignment="1">
      <alignment horizontal="center" vertical="center" wrapText="1"/>
    </xf>
    <xf numFmtId="0" fontId="17" fillId="6" borderId="39" xfId="4" applyFont="1" applyFill="1" applyBorder="1" applyAlignment="1">
      <alignment horizontal="center" wrapText="1"/>
    </xf>
    <xf numFmtId="0" fontId="17" fillId="6" borderId="1" xfId="4" applyFont="1" applyFill="1" applyBorder="1" applyAlignment="1">
      <alignment horizontal="center" wrapText="1"/>
    </xf>
    <xf numFmtId="0" fontId="8" fillId="0" borderId="35" xfId="4" applyFont="1" applyBorder="1" applyAlignment="1">
      <alignment horizontal="center" vertical="center" wrapText="1"/>
    </xf>
    <xf numFmtId="0" fontId="8" fillId="0" borderId="36" xfId="4" applyFont="1" applyBorder="1" applyAlignment="1">
      <alignment horizontal="center" vertical="center" wrapText="1"/>
    </xf>
    <xf numFmtId="0" fontId="8" fillId="0" borderId="37" xfId="4" applyFont="1" applyBorder="1" applyAlignment="1">
      <alignment horizontal="center" vertical="center" wrapText="1"/>
    </xf>
    <xf numFmtId="0" fontId="8" fillId="0" borderId="19" xfId="4" applyFont="1" applyBorder="1" applyAlignment="1">
      <alignment horizontal="center" vertical="center" wrapText="1"/>
    </xf>
    <xf numFmtId="0" fontId="17" fillId="0" borderId="36" xfId="4" applyFont="1" applyBorder="1" applyAlignment="1">
      <alignment horizontal="center" wrapText="1"/>
    </xf>
    <xf numFmtId="0" fontId="17" fillId="0" borderId="92" xfId="4" applyFont="1" applyBorder="1" applyAlignment="1">
      <alignment horizontal="center" wrapText="1"/>
    </xf>
    <xf numFmtId="0" fontId="17" fillId="0" borderId="41" xfId="4" applyFont="1" applyFill="1" applyBorder="1" applyAlignment="1">
      <alignment horizontal="center" vertical="center" wrapText="1"/>
    </xf>
    <xf numFmtId="0" fontId="17" fillId="0" borderId="42" xfId="4" applyFont="1" applyFill="1" applyBorder="1" applyAlignment="1">
      <alignment horizontal="center" vertical="center" wrapText="1"/>
    </xf>
    <xf numFmtId="0" fontId="17" fillId="0" borderId="87" xfId="4" applyFont="1" applyBorder="1" applyAlignment="1">
      <alignment horizontal="center" wrapText="1"/>
    </xf>
    <xf numFmtId="0" fontId="17" fillId="0" borderId="88" xfId="4" applyFont="1" applyBorder="1" applyAlignment="1">
      <alignment horizontal="center" wrapText="1"/>
    </xf>
    <xf numFmtId="0" fontId="17" fillId="0" borderId="89" xfId="4" applyFont="1" applyBorder="1" applyAlignment="1">
      <alignment horizontal="center" wrapText="1"/>
    </xf>
    <xf numFmtId="0" fontId="17" fillId="0" borderId="90" xfId="4" applyFont="1" applyBorder="1" applyAlignment="1">
      <alignment horizontal="center" wrapText="1"/>
    </xf>
    <xf numFmtId="0" fontId="17" fillId="0" borderId="91" xfId="4" applyFont="1" applyBorder="1" applyAlignment="1">
      <alignment horizontal="center" wrapText="1"/>
    </xf>
    <xf numFmtId="0" fontId="13" fillId="5" borderId="53" xfId="0" applyFont="1" applyFill="1" applyBorder="1" applyAlignment="1">
      <alignment horizontal="center"/>
    </xf>
    <xf numFmtId="0" fontId="13" fillId="5" borderId="8" xfId="0" applyFont="1" applyFill="1" applyBorder="1" applyAlignment="1">
      <alignment horizontal="center"/>
    </xf>
    <xf numFmtId="0" fontId="15" fillId="0" borderId="67" xfId="5" applyFont="1" applyBorder="1" applyAlignment="1">
      <alignment horizontal="center" wrapText="1"/>
    </xf>
    <xf numFmtId="0" fontId="15" fillId="0" borderId="35" xfId="5" applyFont="1" applyBorder="1" applyAlignment="1">
      <alignment horizontal="center" wrapText="1"/>
    </xf>
    <xf numFmtId="0" fontId="15" fillId="0" borderId="64" xfId="5" applyFont="1" applyBorder="1" applyAlignment="1">
      <alignment horizontal="center" wrapText="1"/>
    </xf>
    <xf numFmtId="0" fontId="15" fillId="0" borderId="36" xfId="5" applyFont="1" applyBorder="1" applyAlignment="1">
      <alignment horizontal="center" wrapText="1"/>
    </xf>
    <xf numFmtId="0" fontId="15" fillId="0" borderId="31" xfId="5" applyFont="1" applyBorder="1" applyAlignment="1">
      <alignment horizontal="center" wrapText="1"/>
    </xf>
    <xf numFmtId="0" fontId="15" fillId="0" borderId="36" xfId="0" applyFont="1" applyBorder="1" applyAlignment="1">
      <alignment horizontal="center"/>
    </xf>
    <xf numFmtId="0" fontId="15" fillId="0" borderId="59" xfId="0" applyFont="1" applyBorder="1" applyAlignment="1">
      <alignment horizontal="center"/>
    </xf>
    <xf numFmtId="0" fontId="15" fillId="0" borderId="73" xfId="6" applyFont="1" applyBorder="1" applyAlignment="1">
      <alignment horizontal="center" wrapText="1"/>
    </xf>
    <xf numFmtId="0" fontId="15" fillId="0" borderId="74" xfId="6" applyFont="1" applyBorder="1" applyAlignment="1">
      <alignment horizontal="center" wrapText="1"/>
    </xf>
    <xf numFmtId="0" fontId="15" fillId="0" borderId="71" xfId="6" applyFont="1" applyBorder="1" applyAlignment="1">
      <alignment horizontal="center" wrapText="1"/>
    </xf>
    <xf numFmtId="0" fontId="15" fillId="0" borderId="72" xfId="6" applyFont="1" applyBorder="1" applyAlignment="1">
      <alignment horizontal="center" wrapText="1"/>
    </xf>
    <xf numFmtId="0" fontId="15" fillId="0" borderId="9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9" xfId="6" applyFont="1" applyBorder="1" applyAlignment="1">
      <alignment horizontal="center" wrapText="1"/>
    </xf>
    <xf numFmtId="0" fontId="15" fillId="0" borderId="10" xfId="6" applyFont="1" applyBorder="1" applyAlignment="1">
      <alignment horizontal="center" wrapText="1"/>
    </xf>
    <xf numFmtId="0" fontId="15" fillId="2" borderId="6" xfId="6" applyFont="1" applyFill="1" applyBorder="1" applyAlignment="1">
      <alignment horizontal="center" vertical="top" wrapText="1"/>
    </xf>
    <xf numFmtId="0" fontId="15" fillId="2" borderId="7" xfId="6" applyFont="1" applyFill="1" applyBorder="1" applyAlignment="1">
      <alignment horizontal="center" vertical="top" wrapText="1"/>
    </xf>
    <xf numFmtId="0" fontId="15" fillId="4" borderId="6" xfId="6" applyFont="1" applyFill="1" applyBorder="1" applyAlignment="1">
      <alignment horizontal="center" wrapText="1"/>
    </xf>
    <xf numFmtId="0" fontId="15" fillId="4" borderId="7" xfId="6" applyFont="1" applyFill="1" applyBorder="1" applyAlignment="1">
      <alignment horizontal="center" wrapText="1"/>
    </xf>
    <xf numFmtId="0" fontId="15" fillId="2" borderId="6" xfId="6" applyFont="1" applyFill="1" applyBorder="1" applyAlignment="1">
      <alignment horizontal="center" wrapText="1"/>
    </xf>
    <xf numFmtId="0" fontId="15" fillId="2" borderId="7" xfId="6" applyFont="1" applyFill="1" applyBorder="1" applyAlignment="1">
      <alignment horizontal="center" wrapText="1"/>
    </xf>
    <xf numFmtId="0" fontId="15" fillId="0" borderId="70" xfId="6" applyFont="1" applyBorder="1" applyAlignment="1">
      <alignment horizontal="center" wrapText="1"/>
    </xf>
    <xf numFmtId="0" fontId="15" fillId="2" borderId="6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18" fillId="0" borderId="6" xfId="6" applyFont="1" applyBorder="1" applyAlignment="1">
      <alignment horizontal="center" vertical="center" wrapText="1"/>
    </xf>
    <xf numFmtId="0" fontId="18" fillId="0" borderId="8" xfId="6" applyFont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/>
    </xf>
    <xf numFmtId="0" fontId="0" fillId="0" borderId="79" xfId="0" applyBorder="1" applyAlignment="1">
      <alignment horizontal="center" vertical="center"/>
    </xf>
    <xf numFmtId="0" fontId="0" fillId="0" borderId="79" xfId="0" applyBorder="1" applyAlignment="1">
      <alignment horizontal="center"/>
    </xf>
    <xf numFmtId="0" fontId="0" fillId="0" borderId="79" xfId="0" applyBorder="1" applyAlignment="1">
      <alignment horizontal="center" wrapText="1"/>
    </xf>
  </cellXfs>
  <cellStyles count="7">
    <cellStyle name="Normal" xfId="0" builtinId="0"/>
    <cellStyle name="Normal_Sheet1" xfId="1"/>
    <cellStyle name="Normal_Sheet1_1" xfId="2"/>
    <cellStyle name="Normal_Table10" xfId="6"/>
    <cellStyle name="Normal_Table5" xfId="3"/>
    <cellStyle name="Normal_Table7" xfId="4"/>
    <cellStyle name="Normal_Table9" xfId="5"/>
  </cellStyles>
  <dxfs count="0"/>
  <tableStyles count="0" defaultTableStyle="TableStyleMedium2" defaultPivotStyle="PivotStyleLight16"/>
  <colors>
    <mruColors>
      <color rgb="FF003366"/>
      <color rgb="FF993366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zoomScaleNormal="100" workbookViewId="0"/>
  </sheetViews>
  <sheetFormatPr defaultRowHeight="13.8" x14ac:dyDescent="0.25"/>
  <cols>
    <col min="1" max="1" width="12.5546875" style="162" customWidth="1"/>
    <col min="2" max="2" width="8.88671875" style="162"/>
    <col min="3" max="3" width="11.44140625" style="162" customWidth="1"/>
    <col min="4" max="16384" width="8.88671875" style="162"/>
  </cols>
  <sheetData>
    <row r="1" spans="1:3" ht="21.6" customHeight="1" x14ac:dyDescent="0.25">
      <c r="A1" s="168" t="s">
        <v>669</v>
      </c>
      <c r="B1" s="160"/>
      <c r="C1" s="160"/>
    </row>
    <row r="2" spans="1:3" ht="19.8" customHeight="1" x14ac:dyDescent="0.25">
      <c r="A2" s="167" t="s">
        <v>651</v>
      </c>
      <c r="B2" s="161"/>
      <c r="C2" s="161"/>
    </row>
    <row r="3" spans="1:3" x14ac:dyDescent="0.25">
      <c r="A3" s="163" t="s">
        <v>652</v>
      </c>
      <c r="B3" s="163" t="s">
        <v>653</v>
      </c>
      <c r="C3" s="163" t="s">
        <v>654</v>
      </c>
    </row>
    <row r="4" spans="1:3" x14ac:dyDescent="0.25">
      <c r="A4" s="164" t="s">
        <v>655</v>
      </c>
      <c r="B4" s="165" t="s">
        <v>244</v>
      </c>
      <c r="C4" s="166" t="s">
        <v>656</v>
      </c>
    </row>
    <row r="5" spans="1:3" x14ac:dyDescent="0.25">
      <c r="A5" s="164" t="s">
        <v>657</v>
      </c>
      <c r="B5" s="165" t="str">
        <f>$B$4</f>
        <v>Fall 2017</v>
      </c>
      <c r="C5" s="166" t="s">
        <v>658</v>
      </c>
    </row>
    <row r="6" spans="1:3" x14ac:dyDescent="0.25">
      <c r="A6" s="164" t="s">
        <v>659</v>
      </c>
      <c r="B6" s="165" t="str">
        <f t="shared" ref="B6:B11" si="0">$B$4</f>
        <v>Fall 2017</v>
      </c>
      <c r="C6" s="166" t="s">
        <v>670</v>
      </c>
    </row>
    <row r="7" spans="1:3" x14ac:dyDescent="0.25">
      <c r="A7" s="164" t="s">
        <v>660</v>
      </c>
      <c r="B7" s="165" t="str">
        <f t="shared" si="0"/>
        <v>Fall 2017</v>
      </c>
      <c r="C7" s="166" t="s">
        <v>661</v>
      </c>
    </row>
    <row r="8" spans="1:3" x14ac:dyDescent="0.25">
      <c r="A8" s="164" t="s">
        <v>662</v>
      </c>
      <c r="B8" s="165" t="str">
        <f t="shared" si="0"/>
        <v>Fall 2017</v>
      </c>
      <c r="C8" s="166" t="s">
        <v>663</v>
      </c>
    </row>
    <row r="9" spans="1:3" x14ac:dyDescent="0.25">
      <c r="A9" s="164" t="s">
        <v>664</v>
      </c>
      <c r="B9" s="165" t="str">
        <f t="shared" si="0"/>
        <v>Fall 2017</v>
      </c>
      <c r="C9" s="166" t="s">
        <v>665</v>
      </c>
    </row>
    <row r="10" spans="1:3" x14ac:dyDescent="0.25">
      <c r="A10" s="164" t="s">
        <v>666</v>
      </c>
      <c r="B10" s="165" t="str">
        <f t="shared" si="0"/>
        <v>Fall 2017</v>
      </c>
      <c r="C10" s="166" t="s">
        <v>667</v>
      </c>
    </row>
    <row r="11" spans="1:3" x14ac:dyDescent="0.25">
      <c r="A11" s="164" t="s">
        <v>668</v>
      </c>
      <c r="B11" s="165" t="str">
        <f t="shared" si="0"/>
        <v>Fall 2017</v>
      </c>
      <c r="C11" s="166" t="s">
        <v>672</v>
      </c>
    </row>
  </sheetData>
  <pageMargins left="0.25" right="0.25" top="0.75" bottom="0.75" header="0.3" footer="0.3"/>
  <pageSetup orientation="landscape" horizontalDpi="0" verticalDpi="0" r:id="rId1"/>
  <headerFooter>
    <oddFooter>&amp;R&amp;"-,Italic"&amp;9&amp;K01+034Office of Institutional Research and Studies
October 2017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5"/>
  <sheetViews>
    <sheetView topLeftCell="B1" zoomScaleNormal="100" workbookViewId="0">
      <selection activeCell="V64" sqref="V64"/>
    </sheetView>
  </sheetViews>
  <sheetFormatPr defaultRowHeight="13.8" x14ac:dyDescent="0.3"/>
  <cols>
    <col min="1" max="1" width="7.88671875" style="3" bestFit="1" customWidth="1"/>
    <col min="2" max="2" width="43.88671875" style="2" customWidth="1"/>
    <col min="3" max="3" width="3" style="1" bestFit="1" customWidth="1"/>
    <col min="4" max="21" width="7.33203125" style="1" customWidth="1"/>
    <col min="22" max="22" width="6.6640625" style="1" customWidth="1"/>
    <col min="23" max="23" width="7.21875" style="1" bestFit="1" customWidth="1"/>
    <col min="24" max="24" width="6.44140625" style="1" bestFit="1" customWidth="1"/>
    <col min="25" max="16384" width="8.88671875" style="1"/>
  </cols>
  <sheetData>
    <row r="1" spans="1:24" ht="41.4" customHeight="1" x14ac:dyDescent="0.3">
      <c r="A1" s="317" t="s">
        <v>673</v>
      </c>
      <c r="B1" s="318"/>
      <c r="C1" s="321" t="s">
        <v>201</v>
      </c>
      <c r="D1" s="328" t="s">
        <v>83</v>
      </c>
      <c r="E1" s="329"/>
      <c r="F1" s="328" t="s">
        <v>84</v>
      </c>
      <c r="G1" s="329"/>
      <c r="H1" s="330" t="s">
        <v>202</v>
      </c>
      <c r="I1" s="331"/>
      <c r="J1" s="328" t="s">
        <v>85</v>
      </c>
      <c r="K1" s="329"/>
      <c r="L1" s="330" t="s">
        <v>86</v>
      </c>
      <c r="M1" s="331"/>
      <c r="N1" s="328" t="s">
        <v>87</v>
      </c>
      <c r="O1" s="329"/>
      <c r="P1" s="330" t="s">
        <v>88</v>
      </c>
      <c r="Q1" s="331"/>
      <c r="R1" s="328" t="s">
        <v>89</v>
      </c>
      <c r="S1" s="329"/>
      <c r="T1" s="330" t="s">
        <v>90</v>
      </c>
      <c r="U1" s="329"/>
      <c r="V1" s="325" t="s">
        <v>81</v>
      </c>
      <c r="W1" s="326"/>
      <c r="X1" s="327"/>
    </row>
    <row r="2" spans="1:24" x14ac:dyDescent="0.3">
      <c r="A2" s="319"/>
      <c r="B2" s="320"/>
      <c r="C2" s="322"/>
      <c r="D2" s="212" t="s">
        <v>77</v>
      </c>
      <c r="E2" s="211" t="s">
        <v>78</v>
      </c>
      <c r="F2" s="212" t="s">
        <v>77</v>
      </c>
      <c r="G2" s="211" t="s">
        <v>78</v>
      </c>
      <c r="H2" s="210" t="s">
        <v>77</v>
      </c>
      <c r="I2" s="211" t="s">
        <v>78</v>
      </c>
      <c r="J2" s="212" t="s">
        <v>77</v>
      </c>
      <c r="K2" s="211" t="s">
        <v>78</v>
      </c>
      <c r="L2" s="210" t="s">
        <v>77</v>
      </c>
      <c r="M2" s="211" t="s">
        <v>78</v>
      </c>
      <c r="N2" s="212" t="s">
        <v>77</v>
      </c>
      <c r="O2" s="211" t="s">
        <v>78</v>
      </c>
      <c r="P2" s="210" t="s">
        <v>77</v>
      </c>
      <c r="Q2" s="211" t="s">
        <v>78</v>
      </c>
      <c r="R2" s="212" t="s">
        <v>77</v>
      </c>
      <c r="S2" s="211" t="s">
        <v>78</v>
      </c>
      <c r="T2" s="210" t="s">
        <v>77</v>
      </c>
      <c r="U2" s="210" t="s">
        <v>78</v>
      </c>
      <c r="V2" s="73" t="s">
        <v>77</v>
      </c>
      <c r="W2" s="17" t="s">
        <v>78</v>
      </c>
      <c r="X2" s="18" t="s">
        <v>91</v>
      </c>
    </row>
    <row r="3" spans="1:24" s="16" customFormat="1" x14ac:dyDescent="0.3">
      <c r="A3" s="77"/>
      <c r="B3" s="69" t="s">
        <v>204</v>
      </c>
      <c r="C3" s="63"/>
      <c r="D3" s="64">
        <f t="shared" ref="D3:X3" si="0">D4+D55+D66+D113+D119+D122+D125</f>
        <v>222</v>
      </c>
      <c r="E3" s="65">
        <f t="shared" si="0"/>
        <v>143</v>
      </c>
      <c r="F3" s="64">
        <f t="shared" si="0"/>
        <v>276</v>
      </c>
      <c r="G3" s="65">
        <f t="shared" si="0"/>
        <v>317</v>
      </c>
      <c r="H3" s="66">
        <f t="shared" si="0"/>
        <v>19</v>
      </c>
      <c r="I3" s="66">
        <f t="shared" si="0"/>
        <v>15</v>
      </c>
      <c r="J3" s="64">
        <f t="shared" si="0"/>
        <v>154</v>
      </c>
      <c r="K3" s="67">
        <f t="shared" si="0"/>
        <v>145</v>
      </c>
      <c r="L3" s="66">
        <f t="shared" si="0"/>
        <v>630</v>
      </c>
      <c r="M3" s="66">
        <f t="shared" si="0"/>
        <v>1154</v>
      </c>
      <c r="N3" s="64">
        <f t="shared" si="0"/>
        <v>4</v>
      </c>
      <c r="O3" s="67">
        <f t="shared" si="0"/>
        <v>9</v>
      </c>
      <c r="P3" s="66">
        <f t="shared" si="0"/>
        <v>4711</v>
      </c>
      <c r="Q3" s="67">
        <f t="shared" si="0"/>
        <v>5331</v>
      </c>
      <c r="R3" s="64">
        <f t="shared" si="0"/>
        <v>172</v>
      </c>
      <c r="S3" s="67">
        <f t="shared" si="0"/>
        <v>258</v>
      </c>
      <c r="T3" s="66">
        <f t="shared" si="0"/>
        <v>127</v>
      </c>
      <c r="U3" s="66">
        <f t="shared" si="0"/>
        <v>109</v>
      </c>
      <c r="V3" s="64">
        <f t="shared" si="0"/>
        <v>6315</v>
      </c>
      <c r="W3" s="68">
        <f t="shared" si="0"/>
        <v>7481</v>
      </c>
      <c r="X3" s="65">
        <f t="shared" si="0"/>
        <v>13796</v>
      </c>
    </row>
    <row r="4" spans="1:24" s="4" customFormat="1" x14ac:dyDescent="0.3">
      <c r="A4" s="315" t="s">
        <v>200</v>
      </c>
      <c r="B4" s="316"/>
      <c r="C4" s="53"/>
      <c r="D4" s="54">
        <f t="shared" ref="D4:U4" si="1">SUM(D5:D54)</f>
        <v>83</v>
      </c>
      <c r="E4" s="55">
        <f t="shared" si="1"/>
        <v>47</v>
      </c>
      <c r="F4" s="56">
        <f t="shared" si="1"/>
        <v>243</v>
      </c>
      <c r="G4" s="57">
        <f t="shared" si="1"/>
        <v>278</v>
      </c>
      <c r="H4" s="58">
        <f t="shared" si="1"/>
        <v>18</v>
      </c>
      <c r="I4" s="58">
        <f t="shared" si="1"/>
        <v>15</v>
      </c>
      <c r="J4" s="59">
        <f t="shared" si="1"/>
        <v>126</v>
      </c>
      <c r="K4" s="60">
        <f t="shared" si="1"/>
        <v>104</v>
      </c>
      <c r="L4" s="58">
        <f t="shared" si="1"/>
        <v>570</v>
      </c>
      <c r="M4" s="58">
        <f t="shared" si="1"/>
        <v>998</v>
      </c>
      <c r="N4" s="59">
        <f t="shared" si="1"/>
        <v>3</v>
      </c>
      <c r="O4" s="60">
        <f t="shared" si="1"/>
        <v>8</v>
      </c>
      <c r="P4" s="58">
        <f t="shared" si="1"/>
        <v>4093</v>
      </c>
      <c r="Q4" s="60">
        <f t="shared" si="1"/>
        <v>4303</v>
      </c>
      <c r="R4" s="59">
        <f t="shared" si="1"/>
        <v>157</v>
      </c>
      <c r="S4" s="60">
        <f t="shared" si="1"/>
        <v>225</v>
      </c>
      <c r="T4" s="58">
        <f t="shared" si="1"/>
        <v>71</v>
      </c>
      <c r="U4" s="213">
        <f t="shared" si="1"/>
        <v>60</v>
      </c>
      <c r="V4" s="61">
        <f>SUMIF($D$2:$U$2,"Men",D4:U4)</f>
        <v>5364</v>
      </c>
      <c r="W4" s="61">
        <f>SUMIF($D$2:$U$2,"Women",D4:U4)</f>
        <v>6038</v>
      </c>
      <c r="X4" s="62">
        <f t="shared" ref="X4:X5" si="2">SUM(V4:W4)</f>
        <v>11402</v>
      </c>
    </row>
    <row r="5" spans="1:24" x14ac:dyDescent="0.3">
      <c r="A5" s="78" t="s">
        <v>24</v>
      </c>
      <c r="B5" s="26" t="s">
        <v>111</v>
      </c>
      <c r="C5" s="33">
        <v>5</v>
      </c>
      <c r="D5" s="5">
        <v>34</v>
      </c>
      <c r="E5" s="6">
        <v>15</v>
      </c>
      <c r="F5" s="5">
        <v>109</v>
      </c>
      <c r="G5" s="6">
        <v>109</v>
      </c>
      <c r="H5" s="39">
        <v>7</v>
      </c>
      <c r="I5" s="39">
        <v>8</v>
      </c>
      <c r="J5" s="8">
        <v>69</v>
      </c>
      <c r="K5" s="7">
        <v>46</v>
      </c>
      <c r="L5" s="39">
        <v>335</v>
      </c>
      <c r="M5" s="39">
        <v>479</v>
      </c>
      <c r="N5" s="8">
        <v>1</v>
      </c>
      <c r="O5" s="7">
        <v>5</v>
      </c>
      <c r="P5" s="39">
        <v>1700</v>
      </c>
      <c r="Q5" s="39">
        <v>1344</v>
      </c>
      <c r="R5" s="8">
        <v>78</v>
      </c>
      <c r="S5" s="7">
        <v>96</v>
      </c>
      <c r="T5" s="39">
        <v>29</v>
      </c>
      <c r="U5" s="7">
        <v>17</v>
      </c>
      <c r="V5" s="20">
        <f>SUMIF($D$2:$U$2,"Men",D5:U5)</f>
        <v>2362</v>
      </c>
      <c r="W5" s="21">
        <f>SUMIF($D$2:$U$2,"Women",D5:U5)</f>
        <v>2119</v>
      </c>
      <c r="X5" s="22">
        <f t="shared" si="2"/>
        <v>4481</v>
      </c>
    </row>
    <row r="6" spans="1:24" x14ac:dyDescent="0.3">
      <c r="A6" s="79" t="s">
        <v>25</v>
      </c>
      <c r="B6" s="27" t="s">
        <v>110</v>
      </c>
      <c r="C6" s="19">
        <v>5</v>
      </c>
      <c r="D6" s="8">
        <v>5</v>
      </c>
      <c r="E6" s="7">
        <v>10</v>
      </c>
      <c r="F6" s="8">
        <v>1</v>
      </c>
      <c r="G6" s="7">
        <v>1</v>
      </c>
      <c r="H6" s="39">
        <v>0</v>
      </c>
      <c r="I6" s="39">
        <v>0</v>
      </c>
      <c r="J6" s="8">
        <v>1</v>
      </c>
      <c r="K6" s="7">
        <v>0</v>
      </c>
      <c r="L6" s="39">
        <v>4</v>
      </c>
      <c r="M6" s="39">
        <v>1</v>
      </c>
      <c r="N6" s="8">
        <v>0</v>
      </c>
      <c r="O6" s="7">
        <v>0</v>
      </c>
      <c r="P6" s="39">
        <v>16</v>
      </c>
      <c r="Q6" s="39">
        <v>19</v>
      </c>
      <c r="R6" s="8">
        <v>2</v>
      </c>
      <c r="S6" s="7">
        <v>1</v>
      </c>
      <c r="T6" s="39">
        <v>1</v>
      </c>
      <c r="U6" s="7">
        <v>1</v>
      </c>
      <c r="V6" s="20">
        <f>SUMIF($D$2:$U$2,"Men",D6:U6)</f>
        <v>30</v>
      </c>
      <c r="W6" s="21">
        <f>SUMIF($D$2:$U$2,"Women",D6:U6)</f>
        <v>33</v>
      </c>
      <c r="X6" s="22">
        <f>SUM(V6:W6)</f>
        <v>63</v>
      </c>
    </row>
    <row r="7" spans="1:24" x14ac:dyDescent="0.3">
      <c r="A7" s="79" t="s">
        <v>5</v>
      </c>
      <c r="B7" s="27" t="s">
        <v>79</v>
      </c>
      <c r="C7" s="34">
        <v>5</v>
      </c>
      <c r="D7" s="8">
        <v>0</v>
      </c>
      <c r="E7" s="7">
        <v>0</v>
      </c>
      <c r="F7" s="8">
        <v>0</v>
      </c>
      <c r="G7" s="7">
        <v>0</v>
      </c>
      <c r="H7" s="39">
        <v>0</v>
      </c>
      <c r="I7" s="39">
        <v>0</v>
      </c>
      <c r="J7" s="8">
        <v>0</v>
      </c>
      <c r="K7" s="7">
        <v>0</v>
      </c>
      <c r="L7" s="39">
        <v>0</v>
      </c>
      <c r="M7" s="39">
        <v>0</v>
      </c>
      <c r="N7" s="8">
        <v>0</v>
      </c>
      <c r="O7" s="7">
        <v>0</v>
      </c>
      <c r="P7" s="39">
        <v>16</v>
      </c>
      <c r="Q7" s="39">
        <v>7</v>
      </c>
      <c r="R7" s="8">
        <v>0</v>
      </c>
      <c r="S7" s="7">
        <v>0</v>
      </c>
      <c r="T7" s="39">
        <v>0</v>
      </c>
      <c r="U7" s="7">
        <v>0</v>
      </c>
      <c r="V7" s="20">
        <f>SUMIF($D$2:$U$2,"Men",D7:U7)</f>
        <v>16</v>
      </c>
      <c r="W7" s="21">
        <f>SUMIF($D$2:$U$2,"Women",D7:U7)</f>
        <v>7</v>
      </c>
      <c r="X7" s="22">
        <f>SUM(V7:W7)</f>
        <v>23</v>
      </c>
    </row>
    <row r="8" spans="1:24" ht="13.8" customHeight="1" x14ac:dyDescent="0.3">
      <c r="A8" s="79" t="s">
        <v>6</v>
      </c>
      <c r="B8" s="28" t="s">
        <v>80</v>
      </c>
      <c r="C8" s="19">
        <v>5</v>
      </c>
      <c r="D8" s="8">
        <v>1</v>
      </c>
      <c r="E8" s="7">
        <v>0</v>
      </c>
      <c r="F8" s="8">
        <v>2</v>
      </c>
      <c r="G8" s="7">
        <v>2</v>
      </c>
      <c r="H8" s="39">
        <v>0</v>
      </c>
      <c r="I8" s="39">
        <v>0</v>
      </c>
      <c r="J8" s="8">
        <v>1</v>
      </c>
      <c r="K8" s="7">
        <v>0</v>
      </c>
      <c r="L8" s="39">
        <v>8</v>
      </c>
      <c r="M8" s="39">
        <v>14</v>
      </c>
      <c r="N8" s="8">
        <v>0</v>
      </c>
      <c r="O8" s="7">
        <v>0</v>
      </c>
      <c r="P8" s="39">
        <v>20</v>
      </c>
      <c r="Q8" s="39">
        <v>52</v>
      </c>
      <c r="R8" s="8">
        <v>0</v>
      </c>
      <c r="S8" s="7">
        <v>1</v>
      </c>
      <c r="T8" s="39">
        <v>0</v>
      </c>
      <c r="U8" s="7">
        <v>1</v>
      </c>
      <c r="V8" s="20">
        <f t="shared" ref="V8:V50" si="3">SUMIF($D$2:$U$2,"Men",D8:U8)</f>
        <v>32</v>
      </c>
      <c r="W8" s="21">
        <f t="shared" ref="W8:W50" si="4">SUMIF($D$2:$U$2,"Women",D8:U8)</f>
        <v>70</v>
      </c>
      <c r="X8" s="22">
        <f t="shared" ref="X8:X50" si="5">SUM(V8:W8)</f>
        <v>102</v>
      </c>
    </row>
    <row r="9" spans="1:24" ht="13.8" customHeight="1" x14ac:dyDescent="0.3">
      <c r="A9" s="79" t="s">
        <v>7</v>
      </c>
      <c r="B9" s="28" t="s">
        <v>92</v>
      </c>
      <c r="C9" s="19">
        <v>5</v>
      </c>
      <c r="D9" s="8">
        <v>0</v>
      </c>
      <c r="E9" s="7">
        <v>0</v>
      </c>
      <c r="F9" s="8">
        <v>6</v>
      </c>
      <c r="G9" s="7">
        <v>4</v>
      </c>
      <c r="H9" s="39">
        <v>0</v>
      </c>
      <c r="I9" s="39">
        <v>0</v>
      </c>
      <c r="J9" s="8">
        <v>0</v>
      </c>
      <c r="K9" s="7">
        <v>0</v>
      </c>
      <c r="L9" s="39">
        <v>23</v>
      </c>
      <c r="M9" s="39">
        <v>25</v>
      </c>
      <c r="N9" s="8">
        <v>0</v>
      </c>
      <c r="O9" s="7">
        <v>0</v>
      </c>
      <c r="P9" s="39">
        <v>63</v>
      </c>
      <c r="Q9" s="39">
        <v>53</v>
      </c>
      <c r="R9" s="8">
        <v>5</v>
      </c>
      <c r="S9" s="7">
        <v>4</v>
      </c>
      <c r="T9" s="39">
        <v>1</v>
      </c>
      <c r="U9" s="7">
        <v>0</v>
      </c>
      <c r="V9" s="20">
        <f t="shared" si="3"/>
        <v>98</v>
      </c>
      <c r="W9" s="21">
        <f t="shared" si="4"/>
        <v>86</v>
      </c>
      <c r="X9" s="22">
        <f t="shared" si="5"/>
        <v>184</v>
      </c>
    </row>
    <row r="10" spans="1:24" x14ac:dyDescent="0.3">
      <c r="A10" s="79" t="s">
        <v>8</v>
      </c>
      <c r="B10" s="27" t="s">
        <v>93</v>
      </c>
      <c r="C10" s="19">
        <v>5</v>
      </c>
      <c r="D10" s="8">
        <v>0</v>
      </c>
      <c r="E10" s="7">
        <v>0</v>
      </c>
      <c r="F10" s="8">
        <v>5</v>
      </c>
      <c r="G10" s="7">
        <v>1</v>
      </c>
      <c r="H10" s="39">
        <v>2</v>
      </c>
      <c r="I10" s="39">
        <v>0</v>
      </c>
      <c r="J10" s="8">
        <v>2</v>
      </c>
      <c r="K10" s="7">
        <v>1</v>
      </c>
      <c r="L10" s="39">
        <v>9</v>
      </c>
      <c r="M10" s="39">
        <v>2</v>
      </c>
      <c r="N10" s="8">
        <v>0</v>
      </c>
      <c r="O10" s="7">
        <v>0</v>
      </c>
      <c r="P10" s="39">
        <v>135</v>
      </c>
      <c r="Q10" s="39">
        <v>21</v>
      </c>
      <c r="R10" s="8">
        <v>3</v>
      </c>
      <c r="S10" s="7">
        <v>3</v>
      </c>
      <c r="T10" s="39">
        <v>1</v>
      </c>
      <c r="U10" s="7">
        <v>1</v>
      </c>
      <c r="V10" s="20">
        <f t="shared" si="3"/>
        <v>157</v>
      </c>
      <c r="W10" s="21">
        <f t="shared" si="4"/>
        <v>29</v>
      </c>
      <c r="X10" s="22">
        <f t="shared" si="5"/>
        <v>186</v>
      </c>
    </row>
    <row r="11" spans="1:24" ht="13.8" customHeight="1" x14ac:dyDescent="0.3">
      <c r="A11" s="79" t="s">
        <v>9</v>
      </c>
      <c r="B11" s="28" t="s">
        <v>112</v>
      </c>
      <c r="C11" s="19">
        <v>5</v>
      </c>
      <c r="D11" s="8">
        <v>1</v>
      </c>
      <c r="E11" s="7">
        <v>0</v>
      </c>
      <c r="F11" s="8">
        <v>6</v>
      </c>
      <c r="G11" s="7">
        <v>1</v>
      </c>
      <c r="H11" s="39">
        <v>2</v>
      </c>
      <c r="I11" s="39">
        <v>0</v>
      </c>
      <c r="J11" s="8">
        <v>3</v>
      </c>
      <c r="K11" s="7">
        <v>3</v>
      </c>
      <c r="L11" s="39">
        <v>15</v>
      </c>
      <c r="M11" s="39">
        <v>3</v>
      </c>
      <c r="N11" s="8">
        <v>0</v>
      </c>
      <c r="O11" s="7">
        <v>0</v>
      </c>
      <c r="P11" s="39">
        <v>158</v>
      </c>
      <c r="Q11" s="39">
        <v>8</v>
      </c>
      <c r="R11" s="8">
        <v>3</v>
      </c>
      <c r="S11" s="7">
        <v>0</v>
      </c>
      <c r="T11" s="39">
        <v>0</v>
      </c>
      <c r="U11" s="7">
        <v>0</v>
      </c>
      <c r="V11" s="20">
        <f t="shared" si="3"/>
        <v>188</v>
      </c>
      <c r="W11" s="21">
        <f t="shared" si="4"/>
        <v>15</v>
      </c>
      <c r="X11" s="22">
        <f t="shared" si="5"/>
        <v>203</v>
      </c>
    </row>
    <row r="12" spans="1:24" x14ac:dyDescent="0.3">
      <c r="A12" s="79" t="s">
        <v>10</v>
      </c>
      <c r="B12" s="27" t="s">
        <v>113</v>
      </c>
      <c r="C12" s="19">
        <v>5</v>
      </c>
      <c r="D12" s="8">
        <v>0</v>
      </c>
      <c r="E12" s="7">
        <v>1</v>
      </c>
      <c r="F12" s="8">
        <v>0</v>
      </c>
      <c r="G12" s="7">
        <v>0</v>
      </c>
      <c r="H12" s="39">
        <v>0</v>
      </c>
      <c r="I12" s="39">
        <v>0</v>
      </c>
      <c r="J12" s="8">
        <v>0</v>
      </c>
      <c r="K12" s="7">
        <v>1</v>
      </c>
      <c r="L12" s="39">
        <v>1</v>
      </c>
      <c r="M12" s="39">
        <v>2</v>
      </c>
      <c r="N12" s="8">
        <v>0</v>
      </c>
      <c r="O12" s="7">
        <v>0</v>
      </c>
      <c r="P12" s="39">
        <v>7</v>
      </c>
      <c r="Q12" s="39">
        <v>37</v>
      </c>
      <c r="R12" s="8">
        <v>0</v>
      </c>
      <c r="S12" s="7">
        <v>1</v>
      </c>
      <c r="T12" s="39">
        <v>0</v>
      </c>
      <c r="U12" s="7">
        <v>1</v>
      </c>
      <c r="V12" s="20">
        <f t="shared" si="3"/>
        <v>8</v>
      </c>
      <c r="W12" s="21">
        <f t="shared" si="4"/>
        <v>43</v>
      </c>
      <c r="X12" s="22">
        <f t="shared" si="5"/>
        <v>51</v>
      </c>
    </row>
    <row r="13" spans="1:24" x14ac:dyDescent="0.3">
      <c r="A13" s="79" t="s">
        <v>11</v>
      </c>
      <c r="B13" s="27" t="s">
        <v>114</v>
      </c>
      <c r="C13" s="19">
        <v>5</v>
      </c>
      <c r="D13" s="8">
        <v>0</v>
      </c>
      <c r="E13" s="7">
        <v>0</v>
      </c>
      <c r="F13" s="8">
        <v>0</v>
      </c>
      <c r="G13" s="7">
        <v>2</v>
      </c>
      <c r="H13" s="39">
        <v>0</v>
      </c>
      <c r="I13" s="39">
        <v>0</v>
      </c>
      <c r="J13" s="8">
        <v>0</v>
      </c>
      <c r="K13" s="7">
        <v>1</v>
      </c>
      <c r="L13" s="39">
        <v>2</v>
      </c>
      <c r="M13" s="39">
        <v>3</v>
      </c>
      <c r="N13" s="8">
        <v>0</v>
      </c>
      <c r="O13" s="7">
        <v>0</v>
      </c>
      <c r="P13" s="39">
        <v>19</v>
      </c>
      <c r="Q13" s="39">
        <v>129</v>
      </c>
      <c r="R13" s="8">
        <v>0</v>
      </c>
      <c r="S13" s="7">
        <v>2</v>
      </c>
      <c r="T13" s="39">
        <v>0</v>
      </c>
      <c r="U13" s="7">
        <v>0</v>
      </c>
      <c r="V13" s="20">
        <f t="shared" si="3"/>
        <v>21</v>
      </c>
      <c r="W13" s="21">
        <f t="shared" si="4"/>
        <v>137</v>
      </c>
      <c r="X13" s="22">
        <f t="shared" si="5"/>
        <v>158</v>
      </c>
    </row>
    <row r="14" spans="1:24" x14ac:dyDescent="0.3">
      <c r="A14" s="79" t="s">
        <v>12</v>
      </c>
      <c r="B14" s="27" t="s">
        <v>115</v>
      </c>
      <c r="C14" s="19">
        <v>5</v>
      </c>
      <c r="D14" s="8">
        <v>0</v>
      </c>
      <c r="E14" s="7">
        <v>0</v>
      </c>
      <c r="F14" s="8">
        <v>0</v>
      </c>
      <c r="G14" s="7">
        <v>1</v>
      </c>
      <c r="H14" s="39">
        <v>0</v>
      </c>
      <c r="I14" s="39">
        <v>0</v>
      </c>
      <c r="J14" s="8">
        <v>0</v>
      </c>
      <c r="K14" s="7">
        <v>1</v>
      </c>
      <c r="L14" s="39">
        <v>0</v>
      </c>
      <c r="M14" s="39">
        <v>13</v>
      </c>
      <c r="N14" s="8">
        <v>0</v>
      </c>
      <c r="O14" s="7">
        <v>0</v>
      </c>
      <c r="P14" s="39">
        <v>1</v>
      </c>
      <c r="Q14" s="39">
        <v>58</v>
      </c>
      <c r="R14" s="8">
        <v>0</v>
      </c>
      <c r="S14" s="7">
        <v>2</v>
      </c>
      <c r="T14" s="39">
        <v>0</v>
      </c>
      <c r="U14" s="7">
        <v>0</v>
      </c>
      <c r="V14" s="20">
        <f t="shared" si="3"/>
        <v>1</v>
      </c>
      <c r="W14" s="21">
        <f t="shared" si="4"/>
        <v>75</v>
      </c>
      <c r="X14" s="22">
        <f t="shared" si="5"/>
        <v>76</v>
      </c>
    </row>
    <row r="15" spans="1:24" x14ac:dyDescent="0.3">
      <c r="A15" s="79" t="s">
        <v>13</v>
      </c>
      <c r="B15" s="27" t="s">
        <v>116</v>
      </c>
      <c r="C15" s="19">
        <v>5</v>
      </c>
      <c r="D15" s="8">
        <v>0</v>
      </c>
      <c r="E15" s="7">
        <v>1</v>
      </c>
      <c r="F15" s="8">
        <v>0</v>
      </c>
      <c r="G15" s="7">
        <v>0</v>
      </c>
      <c r="H15" s="39">
        <v>0</v>
      </c>
      <c r="I15" s="39">
        <v>0</v>
      </c>
      <c r="J15" s="8">
        <v>0</v>
      </c>
      <c r="K15" s="7">
        <v>0</v>
      </c>
      <c r="L15" s="39">
        <v>0</v>
      </c>
      <c r="M15" s="39">
        <v>4</v>
      </c>
      <c r="N15" s="8">
        <v>0</v>
      </c>
      <c r="O15" s="7">
        <v>0</v>
      </c>
      <c r="P15" s="39">
        <v>1</v>
      </c>
      <c r="Q15" s="39">
        <v>3</v>
      </c>
      <c r="R15" s="8">
        <v>0</v>
      </c>
      <c r="S15" s="7">
        <v>0</v>
      </c>
      <c r="T15" s="39">
        <v>0</v>
      </c>
      <c r="U15" s="7">
        <v>0</v>
      </c>
      <c r="V15" s="20">
        <f t="shared" si="3"/>
        <v>1</v>
      </c>
      <c r="W15" s="21">
        <f t="shared" si="4"/>
        <v>8</v>
      </c>
      <c r="X15" s="22">
        <f t="shared" si="5"/>
        <v>9</v>
      </c>
    </row>
    <row r="16" spans="1:24" x14ac:dyDescent="0.3">
      <c r="A16" s="79" t="s">
        <v>14</v>
      </c>
      <c r="B16" s="27" t="s">
        <v>124</v>
      </c>
      <c r="C16" s="19">
        <v>5</v>
      </c>
      <c r="D16" s="8">
        <v>0</v>
      </c>
      <c r="E16" s="7">
        <v>0</v>
      </c>
      <c r="F16" s="8">
        <v>0</v>
      </c>
      <c r="G16" s="7">
        <v>1</v>
      </c>
      <c r="H16" s="39">
        <v>0</v>
      </c>
      <c r="I16" s="39">
        <v>0</v>
      </c>
      <c r="J16" s="8">
        <v>0</v>
      </c>
      <c r="K16" s="7">
        <v>0</v>
      </c>
      <c r="L16" s="39">
        <v>0</v>
      </c>
      <c r="M16" s="39">
        <v>0</v>
      </c>
      <c r="N16" s="8">
        <v>0</v>
      </c>
      <c r="O16" s="7">
        <v>0</v>
      </c>
      <c r="P16" s="39">
        <v>6</v>
      </c>
      <c r="Q16" s="39">
        <v>5</v>
      </c>
      <c r="R16" s="8">
        <v>0</v>
      </c>
      <c r="S16" s="7">
        <v>0</v>
      </c>
      <c r="T16" s="39">
        <v>0</v>
      </c>
      <c r="U16" s="7">
        <v>0</v>
      </c>
      <c r="V16" s="20">
        <f t="shared" si="3"/>
        <v>6</v>
      </c>
      <c r="W16" s="21">
        <f t="shared" si="4"/>
        <v>6</v>
      </c>
      <c r="X16" s="22">
        <f t="shared" si="5"/>
        <v>12</v>
      </c>
    </row>
    <row r="17" spans="1:24" x14ac:dyDescent="0.3">
      <c r="A17" s="79" t="s">
        <v>15</v>
      </c>
      <c r="B17" s="27" t="s">
        <v>117</v>
      </c>
      <c r="C17" s="19">
        <v>5</v>
      </c>
      <c r="D17" s="8">
        <v>2</v>
      </c>
      <c r="E17" s="7">
        <v>0</v>
      </c>
      <c r="F17" s="8">
        <v>1</v>
      </c>
      <c r="G17" s="7">
        <v>0</v>
      </c>
      <c r="H17" s="39">
        <v>1</v>
      </c>
      <c r="I17" s="39">
        <v>0</v>
      </c>
      <c r="J17" s="8">
        <v>2</v>
      </c>
      <c r="K17" s="7">
        <v>0</v>
      </c>
      <c r="L17" s="39">
        <v>1</v>
      </c>
      <c r="M17" s="39">
        <v>2</v>
      </c>
      <c r="N17" s="8">
        <v>1</v>
      </c>
      <c r="O17" s="7">
        <v>0</v>
      </c>
      <c r="P17" s="39">
        <v>89</v>
      </c>
      <c r="Q17" s="39">
        <v>17</v>
      </c>
      <c r="R17" s="8">
        <v>1</v>
      </c>
      <c r="S17" s="7">
        <v>0</v>
      </c>
      <c r="T17" s="39">
        <v>2</v>
      </c>
      <c r="U17" s="7">
        <v>1</v>
      </c>
      <c r="V17" s="20">
        <f t="shared" si="3"/>
        <v>100</v>
      </c>
      <c r="W17" s="21">
        <f t="shared" si="4"/>
        <v>20</v>
      </c>
      <c r="X17" s="22">
        <f t="shared" si="5"/>
        <v>120</v>
      </c>
    </row>
    <row r="18" spans="1:24" x14ac:dyDescent="0.3">
      <c r="A18" s="79" t="s">
        <v>16</v>
      </c>
      <c r="B18" s="27" t="s">
        <v>118</v>
      </c>
      <c r="C18" s="19">
        <v>5</v>
      </c>
      <c r="D18" s="8">
        <v>0</v>
      </c>
      <c r="E18" s="7">
        <v>1</v>
      </c>
      <c r="F18" s="8">
        <v>1</v>
      </c>
      <c r="G18" s="7">
        <v>1</v>
      </c>
      <c r="H18" s="39">
        <v>0</v>
      </c>
      <c r="I18" s="39">
        <v>0</v>
      </c>
      <c r="J18" s="8">
        <v>4</v>
      </c>
      <c r="K18" s="7">
        <v>2</v>
      </c>
      <c r="L18" s="39">
        <v>2</v>
      </c>
      <c r="M18" s="39">
        <v>0</v>
      </c>
      <c r="N18" s="8">
        <v>0</v>
      </c>
      <c r="O18" s="7">
        <v>0</v>
      </c>
      <c r="P18" s="39">
        <v>34</v>
      </c>
      <c r="Q18" s="39">
        <v>3</v>
      </c>
      <c r="R18" s="8">
        <v>2</v>
      </c>
      <c r="S18" s="7">
        <v>2</v>
      </c>
      <c r="T18" s="39">
        <v>0</v>
      </c>
      <c r="U18" s="7">
        <v>0</v>
      </c>
      <c r="V18" s="20">
        <f t="shared" si="3"/>
        <v>43</v>
      </c>
      <c r="W18" s="21">
        <f t="shared" si="4"/>
        <v>9</v>
      </c>
      <c r="X18" s="22">
        <f t="shared" si="5"/>
        <v>52</v>
      </c>
    </row>
    <row r="19" spans="1:24" x14ac:dyDescent="0.3">
      <c r="A19" s="79" t="s">
        <v>17</v>
      </c>
      <c r="B19" s="27" t="s">
        <v>119</v>
      </c>
      <c r="C19" s="19">
        <v>5</v>
      </c>
      <c r="D19" s="8">
        <v>1</v>
      </c>
      <c r="E19" s="7">
        <v>1</v>
      </c>
      <c r="F19" s="8">
        <v>6</v>
      </c>
      <c r="G19" s="7">
        <v>0</v>
      </c>
      <c r="H19" s="39">
        <v>1</v>
      </c>
      <c r="I19" s="39">
        <v>0</v>
      </c>
      <c r="J19" s="8">
        <v>2</v>
      </c>
      <c r="K19" s="7">
        <v>0</v>
      </c>
      <c r="L19" s="39">
        <v>5</v>
      </c>
      <c r="M19" s="39">
        <v>0</v>
      </c>
      <c r="N19" s="8">
        <v>0</v>
      </c>
      <c r="O19" s="7">
        <v>0</v>
      </c>
      <c r="P19" s="39">
        <v>78</v>
      </c>
      <c r="Q19" s="39">
        <v>7</v>
      </c>
      <c r="R19" s="8">
        <v>3</v>
      </c>
      <c r="S19" s="7">
        <v>2</v>
      </c>
      <c r="T19" s="39">
        <v>3</v>
      </c>
      <c r="U19" s="7">
        <v>0</v>
      </c>
      <c r="V19" s="20">
        <f t="shared" si="3"/>
        <v>99</v>
      </c>
      <c r="W19" s="21">
        <f t="shared" si="4"/>
        <v>10</v>
      </c>
      <c r="X19" s="22">
        <f t="shared" si="5"/>
        <v>109</v>
      </c>
    </row>
    <row r="20" spans="1:24" x14ac:dyDescent="0.3">
      <c r="A20" s="79" t="s">
        <v>18</v>
      </c>
      <c r="B20" s="27" t="s">
        <v>120</v>
      </c>
      <c r="C20" s="19">
        <v>5</v>
      </c>
      <c r="D20" s="8">
        <v>6</v>
      </c>
      <c r="E20" s="7">
        <v>0</v>
      </c>
      <c r="F20" s="8">
        <v>6</v>
      </c>
      <c r="G20" s="7">
        <v>0</v>
      </c>
      <c r="H20" s="39">
        <v>0</v>
      </c>
      <c r="I20" s="39">
        <v>0</v>
      </c>
      <c r="J20" s="8">
        <v>4</v>
      </c>
      <c r="K20" s="7">
        <v>0</v>
      </c>
      <c r="L20" s="39">
        <v>4</v>
      </c>
      <c r="M20" s="39">
        <v>1</v>
      </c>
      <c r="N20" s="8">
        <v>0</v>
      </c>
      <c r="O20" s="7">
        <v>0</v>
      </c>
      <c r="P20" s="39">
        <v>174</v>
      </c>
      <c r="Q20" s="39">
        <v>17</v>
      </c>
      <c r="R20" s="8">
        <v>3</v>
      </c>
      <c r="S20" s="7">
        <v>0</v>
      </c>
      <c r="T20" s="39">
        <v>1</v>
      </c>
      <c r="U20" s="7">
        <v>1</v>
      </c>
      <c r="V20" s="20">
        <f t="shared" si="3"/>
        <v>198</v>
      </c>
      <c r="W20" s="21">
        <f t="shared" si="4"/>
        <v>19</v>
      </c>
      <c r="X20" s="22">
        <f t="shared" si="5"/>
        <v>217</v>
      </c>
    </row>
    <row r="21" spans="1:24" x14ac:dyDescent="0.3">
      <c r="A21" s="79" t="s">
        <v>19</v>
      </c>
      <c r="B21" s="27" t="s">
        <v>121</v>
      </c>
      <c r="C21" s="19">
        <v>5</v>
      </c>
      <c r="D21" s="8">
        <v>18</v>
      </c>
      <c r="E21" s="7">
        <v>10</v>
      </c>
      <c r="F21" s="8">
        <v>0</v>
      </c>
      <c r="G21" s="7">
        <v>1</v>
      </c>
      <c r="H21" s="39">
        <v>0</v>
      </c>
      <c r="I21" s="39">
        <v>0</v>
      </c>
      <c r="J21" s="8">
        <v>1</v>
      </c>
      <c r="K21" s="7">
        <v>1</v>
      </c>
      <c r="L21" s="39">
        <v>1</v>
      </c>
      <c r="M21" s="39">
        <v>0</v>
      </c>
      <c r="N21" s="8">
        <v>0</v>
      </c>
      <c r="O21" s="7">
        <v>0</v>
      </c>
      <c r="P21" s="39">
        <v>16</v>
      </c>
      <c r="Q21" s="39">
        <v>6</v>
      </c>
      <c r="R21" s="8">
        <v>0</v>
      </c>
      <c r="S21" s="7">
        <v>0</v>
      </c>
      <c r="T21" s="39">
        <v>0</v>
      </c>
      <c r="U21" s="7">
        <v>0</v>
      </c>
      <c r="V21" s="20">
        <f t="shared" si="3"/>
        <v>36</v>
      </c>
      <c r="W21" s="21">
        <f t="shared" si="4"/>
        <v>18</v>
      </c>
      <c r="X21" s="22">
        <f t="shared" si="5"/>
        <v>54</v>
      </c>
    </row>
    <row r="22" spans="1:24" x14ac:dyDescent="0.3">
      <c r="A22" s="79" t="s">
        <v>20</v>
      </c>
      <c r="B22" s="27" t="s">
        <v>123</v>
      </c>
      <c r="C22" s="19">
        <v>5</v>
      </c>
      <c r="D22" s="8">
        <v>0</v>
      </c>
      <c r="E22" s="7">
        <v>0</v>
      </c>
      <c r="F22" s="8">
        <v>2</v>
      </c>
      <c r="G22" s="7">
        <v>0</v>
      </c>
      <c r="H22" s="39">
        <v>0</v>
      </c>
      <c r="I22" s="39">
        <v>0</v>
      </c>
      <c r="J22" s="8">
        <v>0</v>
      </c>
      <c r="K22" s="7">
        <v>0</v>
      </c>
      <c r="L22" s="39">
        <v>1</v>
      </c>
      <c r="M22" s="39">
        <v>0</v>
      </c>
      <c r="N22" s="8">
        <v>0</v>
      </c>
      <c r="O22" s="7">
        <v>0</v>
      </c>
      <c r="P22" s="39">
        <v>3</v>
      </c>
      <c r="Q22" s="39">
        <v>1</v>
      </c>
      <c r="R22" s="8">
        <v>0</v>
      </c>
      <c r="S22" s="7">
        <v>0</v>
      </c>
      <c r="T22" s="39">
        <v>0</v>
      </c>
      <c r="U22" s="7">
        <v>0</v>
      </c>
      <c r="V22" s="20">
        <f t="shared" si="3"/>
        <v>6</v>
      </c>
      <c r="W22" s="21">
        <f t="shared" si="4"/>
        <v>1</v>
      </c>
      <c r="X22" s="22">
        <f t="shared" si="5"/>
        <v>7</v>
      </c>
    </row>
    <row r="23" spans="1:24" x14ac:dyDescent="0.3">
      <c r="A23" s="79" t="s">
        <v>21</v>
      </c>
      <c r="B23" s="27" t="s">
        <v>122</v>
      </c>
      <c r="C23" s="19">
        <v>5</v>
      </c>
      <c r="D23" s="8">
        <v>0</v>
      </c>
      <c r="E23" s="7">
        <v>0</v>
      </c>
      <c r="F23" s="8">
        <v>0</v>
      </c>
      <c r="G23" s="7">
        <v>0</v>
      </c>
      <c r="H23" s="39">
        <v>0</v>
      </c>
      <c r="I23" s="39">
        <v>0</v>
      </c>
      <c r="J23" s="8">
        <v>2</v>
      </c>
      <c r="K23" s="7">
        <v>0</v>
      </c>
      <c r="L23" s="39">
        <v>0</v>
      </c>
      <c r="M23" s="39">
        <v>1</v>
      </c>
      <c r="N23" s="8">
        <v>0</v>
      </c>
      <c r="O23" s="7">
        <v>0</v>
      </c>
      <c r="P23" s="39">
        <v>37</v>
      </c>
      <c r="Q23" s="39">
        <v>3</v>
      </c>
      <c r="R23" s="8">
        <v>1</v>
      </c>
      <c r="S23" s="7">
        <v>0</v>
      </c>
      <c r="T23" s="39">
        <v>4</v>
      </c>
      <c r="U23" s="7">
        <v>0</v>
      </c>
      <c r="V23" s="20">
        <f t="shared" si="3"/>
        <v>44</v>
      </c>
      <c r="W23" s="21">
        <f t="shared" si="4"/>
        <v>4</v>
      </c>
      <c r="X23" s="22">
        <f t="shared" si="5"/>
        <v>48</v>
      </c>
    </row>
    <row r="24" spans="1:24" x14ac:dyDescent="0.3">
      <c r="A24" s="79" t="s">
        <v>22</v>
      </c>
      <c r="B24" s="27" t="s">
        <v>136</v>
      </c>
      <c r="C24" s="19">
        <v>5</v>
      </c>
      <c r="D24" s="8">
        <v>0</v>
      </c>
      <c r="E24" s="7">
        <v>0</v>
      </c>
      <c r="F24" s="8">
        <v>5</v>
      </c>
      <c r="G24" s="7">
        <v>2</v>
      </c>
      <c r="H24" s="39">
        <v>0</v>
      </c>
      <c r="I24" s="39">
        <v>0</v>
      </c>
      <c r="J24" s="8">
        <v>0</v>
      </c>
      <c r="K24" s="7">
        <v>0</v>
      </c>
      <c r="L24" s="39">
        <v>0</v>
      </c>
      <c r="M24" s="39">
        <v>1</v>
      </c>
      <c r="N24" s="8">
        <v>0</v>
      </c>
      <c r="O24" s="7">
        <v>0</v>
      </c>
      <c r="P24" s="39">
        <v>7</v>
      </c>
      <c r="Q24" s="39">
        <v>16</v>
      </c>
      <c r="R24" s="8">
        <v>0</v>
      </c>
      <c r="S24" s="7">
        <v>1</v>
      </c>
      <c r="T24" s="39">
        <v>0</v>
      </c>
      <c r="U24" s="7">
        <v>1</v>
      </c>
      <c r="V24" s="20">
        <f t="shared" si="3"/>
        <v>12</v>
      </c>
      <c r="W24" s="21">
        <f t="shared" si="4"/>
        <v>21</v>
      </c>
      <c r="X24" s="22">
        <f t="shared" si="5"/>
        <v>33</v>
      </c>
    </row>
    <row r="25" spans="1:24" x14ac:dyDescent="0.3">
      <c r="A25" s="79" t="s">
        <v>23</v>
      </c>
      <c r="B25" s="27" t="s">
        <v>137</v>
      </c>
      <c r="C25" s="19">
        <v>5</v>
      </c>
      <c r="D25" s="8">
        <v>0</v>
      </c>
      <c r="E25" s="7">
        <v>0</v>
      </c>
      <c r="F25" s="8">
        <v>4</v>
      </c>
      <c r="G25" s="7">
        <v>7</v>
      </c>
      <c r="H25" s="39">
        <v>0</v>
      </c>
      <c r="I25" s="39">
        <v>0</v>
      </c>
      <c r="J25" s="8">
        <v>0</v>
      </c>
      <c r="K25" s="7">
        <v>0</v>
      </c>
      <c r="L25" s="39">
        <v>3</v>
      </c>
      <c r="M25" s="39">
        <v>17</v>
      </c>
      <c r="N25" s="8">
        <v>0</v>
      </c>
      <c r="O25" s="7">
        <v>0</v>
      </c>
      <c r="P25" s="39">
        <v>44</v>
      </c>
      <c r="Q25" s="39">
        <v>81</v>
      </c>
      <c r="R25" s="8">
        <v>1</v>
      </c>
      <c r="S25" s="7">
        <v>7</v>
      </c>
      <c r="T25" s="39">
        <v>0</v>
      </c>
      <c r="U25" s="7">
        <v>0</v>
      </c>
      <c r="V25" s="20">
        <f t="shared" si="3"/>
        <v>52</v>
      </c>
      <c r="W25" s="21">
        <f t="shared" si="4"/>
        <v>112</v>
      </c>
      <c r="X25" s="22">
        <f t="shared" si="5"/>
        <v>164</v>
      </c>
    </row>
    <row r="26" spans="1:24" x14ac:dyDescent="0.3">
      <c r="A26" s="80" t="s">
        <v>24</v>
      </c>
      <c r="B26" s="27" t="s">
        <v>125</v>
      </c>
      <c r="C26" s="19">
        <v>5</v>
      </c>
      <c r="D26" s="8">
        <v>0</v>
      </c>
      <c r="E26" s="7">
        <v>0</v>
      </c>
      <c r="F26" s="8">
        <v>1</v>
      </c>
      <c r="G26" s="7">
        <v>0</v>
      </c>
      <c r="H26" s="39">
        <v>0</v>
      </c>
      <c r="I26" s="39">
        <v>0</v>
      </c>
      <c r="J26" s="8">
        <v>0</v>
      </c>
      <c r="K26" s="7">
        <v>0</v>
      </c>
      <c r="L26" s="39">
        <v>3</v>
      </c>
      <c r="M26" s="39">
        <v>3</v>
      </c>
      <c r="N26" s="8">
        <v>0</v>
      </c>
      <c r="O26" s="7">
        <v>0</v>
      </c>
      <c r="P26" s="39">
        <v>4</v>
      </c>
      <c r="Q26" s="39">
        <v>1</v>
      </c>
      <c r="R26" s="8">
        <v>0</v>
      </c>
      <c r="S26" s="7">
        <v>0</v>
      </c>
      <c r="T26" s="39">
        <v>1</v>
      </c>
      <c r="U26" s="7">
        <v>1</v>
      </c>
      <c r="V26" s="20">
        <f t="shared" si="3"/>
        <v>9</v>
      </c>
      <c r="W26" s="21">
        <f t="shared" si="4"/>
        <v>5</v>
      </c>
      <c r="X26" s="22">
        <f t="shared" si="5"/>
        <v>14</v>
      </c>
    </row>
    <row r="27" spans="1:24" x14ac:dyDescent="0.3">
      <c r="A27" s="80" t="s">
        <v>26</v>
      </c>
      <c r="B27" s="28" t="s">
        <v>109</v>
      </c>
      <c r="C27" s="19">
        <v>5</v>
      </c>
      <c r="D27" s="8">
        <v>0</v>
      </c>
      <c r="E27" s="7">
        <v>1</v>
      </c>
      <c r="F27" s="8">
        <v>8</v>
      </c>
      <c r="G27" s="7">
        <v>17</v>
      </c>
      <c r="H27" s="39">
        <v>0</v>
      </c>
      <c r="I27" s="39">
        <v>0</v>
      </c>
      <c r="J27" s="8">
        <v>7</v>
      </c>
      <c r="K27" s="7">
        <v>10</v>
      </c>
      <c r="L27" s="39">
        <v>12</v>
      </c>
      <c r="M27" s="39">
        <v>32</v>
      </c>
      <c r="N27" s="8">
        <v>1</v>
      </c>
      <c r="O27" s="7">
        <v>0</v>
      </c>
      <c r="P27" s="39">
        <v>151</v>
      </c>
      <c r="Q27" s="39">
        <v>201</v>
      </c>
      <c r="R27" s="8">
        <v>2</v>
      </c>
      <c r="S27" s="7">
        <v>15</v>
      </c>
      <c r="T27" s="39">
        <v>4</v>
      </c>
      <c r="U27" s="7">
        <v>3</v>
      </c>
      <c r="V27" s="20">
        <f t="shared" si="3"/>
        <v>185</v>
      </c>
      <c r="W27" s="21">
        <f t="shared" si="4"/>
        <v>279</v>
      </c>
      <c r="X27" s="22">
        <f t="shared" si="5"/>
        <v>464</v>
      </c>
    </row>
    <row r="28" spans="1:24" x14ac:dyDescent="0.3">
      <c r="A28" s="80" t="s">
        <v>27</v>
      </c>
      <c r="B28" s="29" t="s">
        <v>108</v>
      </c>
      <c r="C28" s="19">
        <v>5</v>
      </c>
      <c r="D28" s="9">
        <v>1</v>
      </c>
      <c r="E28" s="10">
        <v>0</v>
      </c>
      <c r="F28" s="9">
        <v>1</v>
      </c>
      <c r="G28" s="10">
        <v>0</v>
      </c>
      <c r="H28" s="40">
        <v>0</v>
      </c>
      <c r="I28" s="40">
        <v>0</v>
      </c>
      <c r="J28" s="9">
        <v>3</v>
      </c>
      <c r="K28" s="10">
        <v>1</v>
      </c>
      <c r="L28" s="40">
        <v>2</v>
      </c>
      <c r="M28" s="40">
        <v>1</v>
      </c>
      <c r="N28" s="9">
        <v>0</v>
      </c>
      <c r="O28" s="10">
        <v>0</v>
      </c>
      <c r="P28" s="40">
        <v>40</v>
      </c>
      <c r="Q28" s="40">
        <v>36</v>
      </c>
      <c r="R28" s="9">
        <v>3</v>
      </c>
      <c r="S28" s="10">
        <v>3</v>
      </c>
      <c r="T28" s="40">
        <v>0</v>
      </c>
      <c r="U28" s="10">
        <v>1</v>
      </c>
      <c r="V28" s="20">
        <f t="shared" si="3"/>
        <v>50</v>
      </c>
      <c r="W28" s="21">
        <f t="shared" si="4"/>
        <v>42</v>
      </c>
      <c r="X28" s="22">
        <f t="shared" si="5"/>
        <v>92</v>
      </c>
    </row>
    <row r="29" spans="1:24" ht="13.8" customHeight="1" x14ac:dyDescent="0.3">
      <c r="A29" s="80" t="s">
        <v>28</v>
      </c>
      <c r="B29" s="28" t="s">
        <v>107</v>
      </c>
      <c r="C29" s="19">
        <v>5</v>
      </c>
      <c r="D29" s="9">
        <v>0</v>
      </c>
      <c r="E29" s="10">
        <v>0</v>
      </c>
      <c r="F29" s="9">
        <v>2</v>
      </c>
      <c r="G29" s="10">
        <v>0</v>
      </c>
      <c r="H29" s="40">
        <v>0</v>
      </c>
      <c r="I29" s="40">
        <v>0</v>
      </c>
      <c r="J29" s="9">
        <v>0</v>
      </c>
      <c r="K29" s="10">
        <v>0</v>
      </c>
      <c r="L29" s="40">
        <v>4</v>
      </c>
      <c r="M29" s="40">
        <v>9</v>
      </c>
      <c r="N29" s="9">
        <v>0</v>
      </c>
      <c r="O29" s="10">
        <v>0</v>
      </c>
      <c r="P29" s="40">
        <v>15</v>
      </c>
      <c r="Q29" s="40">
        <v>15</v>
      </c>
      <c r="R29" s="9">
        <v>1</v>
      </c>
      <c r="S29" s="10">
        <v>2</v>
      </c>
      <c r="T29" s="40">
        <v>0</v>
      </c>
      <c r="U29" s="10">
        <v>0</v>
      </c>
      <c r="V29" s="20">
        <f t="shared" si="3"/>
        <v>22</v>
      </c>
      <c r="W29" s="21">
        <f t="shared" si="4"/>
        <v>26</v>
      </c>
      <c r="X29" s="22">
        <f t="shared" si="5"/>
        <v>48</v>
      </c>
    </row>
    <row r="30" spans="1:24" x14ac:dyDescent="0.3">
      <c r="A30" s="79" t="s">
        <v>29</v>
      </c>
      <c r="B30" s="27" t="s">
        <v>138</v>
      </c>
      <c r="C30" s="19">
        <v>5</v>
      </c>
      <c r="D30" s="11">
        <v>0</v>
      </c>
      <c r="E30" s="12">
        <v>0</v>
      </c>
      <c r="F30" s="11">
        <v>0</v>
      </c>
      <c r="G30" s="12">
        <v>2</v>
      </c>
      <c r="H30" s="14">
        <v>0</v>
      </c>
      <c r="I30" s="14">
        <v>0</v>
      </c>
      <c r="J30" s="11">
        <v>1</v>
      </c>
      <c r="K30" s="12">
        <v>1</v>
      </c>
      <c r="L30" s="14">
        <v>0</v>
      </c>
      <c r="M30" s="14">
        <v>2</v>
      </c>
      <c r="N30" s="11">
        <v>0</v>
      </c>
      <c r="O30" s="12">
        <v>0</v>
      </c>
      <c r="P30" s="14">
        <v>2</v>
      </c>
      <c r="Q30" s="14">
        <v>11</v>
      </c>
      <c r="R30" s="11">
        <v>0</v>
      </c>
      <c r="S30" s="12">
        <v>0</v>
      </c>
      <c r="T30" s="14">
        <v>0</v>
      </c>
      <c r="U30" s="12">
        <v>0</v>
      </c>
      <c r="V30" s="20">
        <f t="shared" si="3"/>
        <v>3</v>
      </c>
      <c r="W30" s="21">
        <f t="shared" si="4"/>
        <v>16</v>
      </c>
      <c r="X30" s="22">
        <f t="shared" si="5"/>
        <v>19</v>
      </c>
    </row>
    <row r="31" spans="1:24" x14ac:dyDescent="0.3">
      <c r="A31" s="79" t="s">
        <v>30</v>
      </c>
      <c r="B31" s="27" t="s">
        <v>126</v>
      </c>
      <c r="C31" s="19">
        <v>5</v>
      </c>
      <c r="D31" s="11">
        <v>3</v>
      </c>
      <c r="E31" s="12">
        <v>0</v>
      </c>
      <c r="F31" s="11">
        <v>4</v>
      </c>
      <c r="G31" s="12">
        <v>6</v>
      </c>
      <c r="H31" s="13">
        <v>0</v>
      </c>
      <c r="I31" s="13">
        <v>0</v>
      </c>
      <c r="J31" s="11">
        <v>0</v>
      </c>
      <c r="K31" s="12">
        <v>1</v>
      </c>
      <c r="L31" s="13">
        <v>12</v>
      </c>
      <c r="M31" s="13">
        <v>27</v>
      </c>
      <c r="N31" s="11">
        <v>0</v>
      </c>
      <c r="O31" s="12">
        <v>0</v>
      </c>
      <c r="P31" s="13">
        <v>87</v>
      </c>
      <c r="Q31" s="13">
        <v>98</v>
      </c>
      <c r="R31" s="11">
        <v>4</v>
      </c>
      <c r="S31" s="12">
        <v>2</v>
      </c>
      <c r="T31" s="13">
        <v>1</v>
      </c>
      <c r="U31" s="13">
        <v>0</v>
      </c>
      <c r="V31" s="20">
        <f t="shared" si="3"/>
        <v>111</v>
      </c>
      <c r="W31" s="21">
        <f t="shared" si="4"/>
        <v>134</v>
      </c>
      <c r="X31" s="22">
        <f t="shared" si="5"/>
        <v>245</v>
      </c>
    </row>
    <row r="32" spans="1:24" ht="13.8" customHeight="1" x14ac:dyDescent="0.3">
      <c r="A32" s="80" t="s">
        <v>31</v>
      </c>
      <c r="B32" s="28" t="s">
        <v>106</v>
      </c>
      <c r="C32" s="19">
        <v>5</v>
      </c>
      <c r="D32" s="11">
        <v>0</v>
      </c>
      <c r="E32" s="12">
        <v>0</v>
      </c>
      <c r="F32" s="11">
        <v>1</v>
      </c>
      <c r="G32" s="12">
        <v>0</v>
      </c>
      <c r="H32" s="13">
        <v>0</v>
      </c>
      <c r="I32" s="13">
        <v>0</v>
      </c>
      <c r="J32" s="11">
        <v>0</v>
      </c>
      <c r="K32" s="12">
        <v>0</v>
      </c>
      <c r="L32" s="13">
        <v>1</v>
      </c>
      <c r="M32" s="13">
        <v>0</v>
      </c>
      <c r="N32" s="11">
        <v>0</v>
      </c>
      <c r="O32" s="12">
        <v>0</v>
      </c>
      <c r="P32" s="13">
        <v>14</v>
      </c>
      <c r="Q32" s="13">
        <v>4</v>
      </c>
      <c r="R32" s="11">
        <v>0</v>
      </c>
      <c r="S32" s="12">
        <v>0</v>
      </c>
      <c r="T32" s="13">
        <v>0</v>
      </c>
      <c r="U32" s="13">
        <v>0</v>
      </c>
      <c r="V32" s="20">
        <f t="shared" si="3"/>
        <v>16</v>
      </c>
      <c r="W32" s="21">
        <f t="shared" si="4"/>
        <v>4</v>
      </c>
      <c r="X32" s="22">
        <f t="shared" si="5"/>
        <v>20</v>
      </c>
    </row>
    <row r="33" spans="1:24" ht="13.8" customHeight="1" x14ac:dyDescent="0.3">
      <c r="A33" s="80" t="s">
        <v>32</v>
      </c>
      <c r="B33" s="28" t="s">
        <v>105</v>
      </c>
      <c r="C33" s="19">
        <v>5</v>
      </c>
      <c r="D33" s="11">
        <v>0</v>
      </c>
      <c r="E33" s="12">
        <v>0</v>
      </c>
      <c r="F33" s="11">
        <v>4</v>
      </c>
      <c r="G33" s="12">
        <v>2</v>
      </c>
      <c r="H33" s="13">
        <v>0</v>
      </c>
      <c r="I33" s="13">
        <v>0</v>
      </c>
      <c r="J33" s="11">
        <v>3</v>
      </c>
      <c r="K33" s="12">
        <v>0</v>
      </c>
      <c r="L33" s="13">
        <v>7</v>
      </c>
      <c r="M33" s="13">
        <v>11</v>
      </c>
      <c r="N33" s="11">
        <v>0</v>
      </c>
      <c r="O33" s="12">
        <v>0</v>
      </c>
      <c r="P33" s="13">
        <v>55</v>
      </c>
      <c r="Q33" s="13">
        <v>56</v>
      </c>
      <c r="R33" s="11">
        <v>5</v>
      </c>
      <c r="S33" s="12">
        <v>4</v>
      </c>
      <c r="T33" s="13">
        <v>2</v>
      </c>
      <c r="U33" s="13">
        <v>0</v>
      </c>
      <c r="V33" s="20">
        <f t="shared" si="3"/>
        <v>76</v>
      </c>
      <c r="W33" s="21">
        <f t="shared" si="4"/>
        <v>73</v>
      </c>
      <c r="X33" s="22">
        <f t="shared" si="5"/>
        <v>149</v>
      </c>
    </row>
    <row r="34" spans="1:24" x14ac:dyDescent="0.3">
      <c r="A34" s="79" t="s">
        <v>33</v>
      </c>
      <c r="B34" s="27" t="s">
        <v>127</v>
      </c>
      <c r="C34" s="19">
        <v>5</v>
      </c>
      <c r="D34" s="11">
        <v>0</v>
      </c>
      <c r="E34" s="12">
        <v>0</v>
      </c>
      <c r="F34" s="11">
        <v>2</v>
      </c>
      <c r="G34" s="12">
        <v>1</v>
      </c>
      <c r="H34" s="13">
        <v>0</v>
      </c>
      <c r="I34" s="13">
        <v>0</v>
      </c>
      <c r="J34" s="11">
        <v>0</v>
      </c>
      <c r="K34" s="12">
        <v>0</v>
      </c>
      <c r="L34" s="13">
        <v>1</v>
      </c>
      <c r="M34" s="13">
        <v>0</v>
      </c>
      <c r="N34" s="11">
        <v>0</v>
      </c>
      <c r="O34" s="12">
        <v>0</v>
      </c>
      <c r="P34" s="13">
        <v>23</v>
      </c>
      <c r="Q34" s="13">
        <v>3</v>
      </c>
      <c r="R34" s="11">
        <v>0</v>
      </c>
      <c r="S34" s="12">
        <v>0</v>
      </c>
      <c r="T34" s="13">
        <v>0</v>
      </c>
      <c r="U34" s="13">
        <v>0</v>
      </c>
      <c r="V34" s="20">
        <f t="shared" si="3"/>
        <v>26</v>
      </c>
      <c r="W34" s="21">
        <f t="shared" si="4"/>
        <v>4</v>
      </c>
      <c r="X34" s="22">
        <f t="shared" si="5"/>
        <v>30</v>
      </c>
    </row>
    <row r="35" spans="1:24" x14ac:dyDescent="0.3">
      <c r="A35" s="80" t="s">
        <v>34</v>
      </c>
      <c r="B35" s="28" t="s">
        <v>104</v>
      </c>
      <c r="C35" s="19">
        <v>5</v>
      </c>
      <c r="D35" s="11">
        <v>0</v>
      </c>
      <c r="E35" s="12">
        <v>1</v>
      </c>
      <c r="F35" s="11">
        <v>5</v>
      </c>
      <c r="G35" s="12">
        <v>8</v>
      </c>
      <c r="H35" s="13">
        <v>2</v>
      </c>
      <c r="I35" s="13">
        <v>0</v>
      </c>
      <c r="J35" s="11">
        <v>2</v>
      </c>
      <c r="K35" s="12">
        <v>3</v>
      </c>
      <c r="L35" s="13">
        <v>15</v>
      </c>
      <c r="M35" s="13">
        <v>72</v>
      </c>
      <c r="N35" s="11">
        <v>0</v>
      </c>
      <c r="O35" s="12">
        <v>0</v>
      </c>
      <c r="P35" s="13">
        <v>61</v>
      </c>
      <c r="Q35" s="13">
        <v>229</v>
      </c>
      <c r="R35" s="11">
        <v>4</v>
      </c>
      <c r="S35" s="12">
        <v>16</v>
      </c>
      <c r="T35" s="13">
        <v>0</v>
      </c>
      <c r="U35" s="13">
        <v>3</v>
      </c>
      <c r="V35" s="20">
        <f t="shared" si="3"/>
        <v>89</v>
      </c>
      <c r="W35" s="21">
        <f t="shared" si="4"/>
        <v>332</v>
      </c>
      <c r="X35" s="22">
        <f t="shared" si="5"/>
        <v>421</v>
      </c>
    </row>
    <row r="36" spans="1:24" x14ac:dyDescent="0.3">
      <c r="A36" s="80" t="s">
        <v>35</v>
      </c>
      <c r="B36" s="28" t="s">
        <v>103</v>
      </c>
      <c r="C36" s="19">
        <v>5</v>
      </c>
      <c r="D36" s="11">
        <v>1</v>
      </c>
      <c r="E36" s="12">
        <v>0</v>
      </c>
      <c r="F36" s="11">
        <v>10</v>
      </c>
      <c r="G36" s="12">
        <v>10</v>
      </c>
      <c r="H36" s="13">
        <v>0</v>
      </c>
      <c r="I36" s="13">
        <v>1</v>
      </c>
      <c r="J36" s="11">
        <v>0</v>
      </c>
      <c r="K36" s="12">
        <v>1</v>
      </c>
      <c r="L36" s="13">
        <v>17</v>
      </c>
      <c r="M36" s="13">
        <v>37</v>
      </c>
      <c r="N36" s="11">
        <v>0</v>
      </c>
      <c r="O36" s="12">
        <v>0</v>
      </c>
      <c r="P36" s="13">
        <v>123</v>
      </c>
      <c r="Q36" s="13">
        <v>81</v>
      </c>
      <c r="R36" s="11">
        <v>4</v>
      </c>
      <c r="S36" s="12">
        <v>12</v>
      </c>
      <c r="T36" s="13">
        <v>3</v>
      </c>
      <c r="U36" s="13">
        <v>1</v>
      </c>
      <c r="V36" s="20">
        <f t="shared" si="3"/>
        <v>158</v>
      </c>
      <c r="W36" s="21">
        <f t="shared" si="4"/>
        <v>143</v>
      </c>
      <c r="X36" s="22">
        <f t="shared" si="5"/>
        <v>301</v>
      </c>
    </row>
    <row r="37" spans="1:24" x14ac:dyDescent="0.3">
      <c r="A37" s="79" t="s">
        <v>36</v>
      </c>
      <c r="B37" s="27" t="s">
        <v>94</v>
      </c>
      <c r="C37" s="19">
        <v>5</v>
      </c>
      <c r="D37" s="11">
        <v>0</v>
      </c>
      <c r="E37" s="12">
        <v>0</v>
      </c>
      <c r="F37" s="11">
        <v>0</v>
      </c>
      <c r="G37" s="12">
        <v>5</v>
      </c>
      <c r="H37" s="13">
        <v>0</v>
      </c>
      <c r="I37" s="13">
        <v>0</v>
      </c>
      <c r="J37" s="11">
        <v>0</v>
      </c>
      <c r="K37" s="12">
        <v>1</v>
      </c>
      <c r="L37" s="13">
        <v>2</v>
      </c>
      <c r="M37" s="13">
        <v>17</v>
      </c>
      <c r="N37" s="11">
        <v>0</v>
      </c>
      <c r="O37" s="12">
        <v>0</v>
      </c>
      <c r="P37" s="13">
        <v>5</v>
      </c>
      <c r="Q37" s="13">
        <v>57</v>
      </c>
      <c r="R37" s="11">
        <v>1</v>
      </c>
      <c r="S37" s="12">
        <v>2</v>
      </c>
      <c r="T37" s="13">
        <v>1</v>
      </c>
      <c r="U37" s="13">
        <v>0</v>
      </c>
      <c r="V37" s="20">
        <f t="shared" si="3"/>
        <v>9</v>
      </c>
      <c r="W37" s="21">
        <f t="shared" si="4"/>
        <v>82</v>
      </c>
      <c r="X37" s="22">
        <f t="shared" si="5"/>
        <v>91</v>
      </c>
    </row>
    <row r="38" spans="1:24" x14ac:dyDescent="0.3">
      <c r="A38" s="80" t="s">
        <v>37</v>
      </c>
      <c r="B38" s="28" t="s">
        <v>102</v>
      </c>
      <c r="C38" s="19">
        <v>5</v>
      </c>
      <c r="D38" s="11">
        <v>0</v>
      </c>
      <c r="E38" s="12">
        <v>0</v>
      </c>
      <c r="F38" s="11">
        <v>3</v>
      </c>
      <c r="G38" s="12">
        <v>2</v>
      </c>
      <c r="H38" s="13">
        <v>0</v>
      </c>
      <c r="I38" s="13">
        <v>0</v>
      </c>
      <c r="J38" s="11">
        <v>0</v>
      </c>
      <c r="K38" s="12">
        <v>0</v>
      </c>
      <c r="L38" s="13">
        <v>1</v>
      </c>
      <c r="M38" s="13">
        <v>1</v>
      </c>
      <c r="N38" s="11">
        <v>0</v>
      </c>
      <c r="O38" s="12">
        <v>0</v>
      </c>
      <c r="P38" s="13">
        <v>13</v>
      </c>
      <c r="Q38" s="13">
        <v>31</v>
      </c>
      <c r="R38" s="11">
        <v>0</v>
      </c>
      <c r="S38" s="12">
        <v>1</v>
      </c>
      <c r="T38" s="13">
        <v>0</v>
      </c>
      <c r="U38" s="13">
        <v>1</v>
      </c>
      <c r="V38" s="20">
        <f t="shared" si="3"/>
        <v>17</v>
      </c>
      <c r="W38" s="21">
        <f t="shared" si="4"/>
        <v>36</v>
      </c>
      <c r="X38" s="22">
        <f t="shared" si="5"/>
        <v>53</v>
      </c>
    </row>
    <row r="39" spans="1:24" x14ac:dyDescent="0.3">
      <c r="A39" s="80" t="s">
        <v>38</v>
      </c>
      <c r="B39" s="28" t="s">
        <v>101</v>
      </c>
      <c r="C39" s="19">
        <v>5</v>
      </c>
      <c r="D39" s="11">
        <v>1</v>
      </c>
      <c r="E39" s="12">
        <v>0</v>
      </c>
      <c r="F39" s="11">
        <v>1</v>
      </c>
      <c r="G39" s="12">
        <v>0</v>
      </c>
      <c r="H39" s="13">
        <v>0</v>
      </c>
      <c r="I39" s="13">
        <v>0</v>
      </c>
      <c r="J39" s="11">
        <v>0</v>
      </c>
      <c r="K39" s="12">
        <v>1</v>
      </c>
      <c r="L39" s="13">
        <v>4</v>
      </c>
      <c r="M39" s="13">
        <v>2</v>
      </c>
      <c r="N39" s="11">
        <v>0</v>
      </c>
      <c r="O39" s="12">
        <v>0</v>
      </c>
      <c r="P39" s="13">
        <v>15</v>
      </c>
      <c r="Q39" s="13">
        <v>8</v>
      </c>
      <c r="R39" s="11">
        <v>1</v>
      </c>
      <c r="S39" s="12">
        <v>0</v>
      </c>
      <c r="T39" s="13">
        <v>0</v>
      </c>
      <c r="U39" s="13">
        <v>0</v>
      </c>
      <c r="V39" s="20">
        <f t="shared" si="3"/>
        <v>22</v>
      </c>
      <c r="W39" s="21">
        <f t="shared" si="4"/>
        <v>11</v>
      </c>
      <c r="X39" s="22">
        <f t="shared" si="5"/>
        <v>33</v>
      </c>
    </row>
    <row r="40" spans="1:24" x14ac:dyDescent="0.3">
      <c r="A40" s="80" t="s">
        <v>39</v>
      </c>
      <c r="B40" s="28" t="s">
        <v>100</v>
      </c>
      <c r="C40" s="19">
        <v>5</v>
      </c>
      <c r="D40" s="11">
        <v>0</v>
      </c>
      <c r="E40" s="12">
        <v>1</v>
      </c>
      <c r="F40" s="11">
        <v>1</v>
      </c>
      <c r="G40" s="12">
        <v>2</v>
      </c>
      <c r="H40" s="13">
        <v>0</v>
      </c>
      <c r="I40" s="13">
        <v>0</v>
      </c>
      <c r="J40" s="11">
        <v>0</v>
      </c>
      <c r="K40" s="12">
        <v>0</v>
      </c>
      <c r="L40" s="13">
        <v>2</v>
      </c>
      <c r="M40" s="13">
        <v>0</v>
      </c>
      <c r="N40" s="11">
        <v>0</v>
      </c>
      <c r="O40" s="12">
        <v>0</v>
      </c>
      <c r="P40" s="13">
        <v>59</v>
      </c>
      <c r="Q40" s="13">
        <v>14</v>
      </c>
      <c r="R40" s="11">
        <v>1</v>
      </c>
      <c r="S40" s="12">
        <v>1</v>
      </c>
      <c r="T40" s="13">
        <v>1</v>
      </c>
      <c r="U40" s="13">
        <v>0</v>
      </c>
      <c r="V40" s="20">
        <f t="shared" si="3"/>
        <v>64</v>
      </c>
      <c r="W40" s="21">
        <f t="shared" si="4"/>
        <v>18</v>
      </c>
      <c r="X40" s="22">
        <f t="shared" si="5"/>
        <v>82</v>
      </c>
    </row>
    <row r="41" spans="1:24" x14ac:dyDescent="0.3">
      <c r="A41" s="80" t="s">
        <v>40</v>
      </c>
      <c r="B41" s="28" t="s">
        <v>99</v>
      </c>
      <c r="C41" s="19">
        <v>5</v>
      </c>
      <c r="D41" s="11">
        <v>1</v>
      </c>
      <c r="E41" s="12">
        <v>0</v>
      </c>
      <c r="F41" s="11">
        <v>5</v>
      </c>
      <c r="G41" s="12">
        <v>0</v>
      </c>
      <c r="H41" s="13">
        <v>1</v>
      </c>
      <c r="I41" s="13">
        <v>0</v>
      </c>
      <c r="J41" s="11">
        <v>0</v>
      </c>
      <c r="K41" s="12">
        <v>2</v>
      </c>
      <c r="L41" s="13">
        <v>5</v>
      </c>
      <c r="M41" s="13">
        <v>7</v>
      </c>
      <c r="N41" s="11">
        <v>0</v>
      </c>
      <c r="O41" s="12">
        <v>0</v>
      </c>
      <c r="P41" s="13">
        <v>37</v>
      </c>
      <c r="Q41" s="13">
        <v>24</v>
      </c>
      <c r="R41" s="11">
        <v>4</v>
      </c>
      <c r="S41" s="12">
        <v>1</v>
      </c>
      <c r="T41" s="13">
        <v>0</v>
      </c>
      <c r="U41" s="13">
        <v>0</v>
      </c>
      <c r="V41" s="20">
        <f t="shared" si="3"/>
        <v>53</v>
      </c>
      <c r="W41" s="21">
        <f t="shared" si="4"/>
        <v>34</v>
      </c>
      <c r="X41" s="22">
        <f t="shared" si="5"/>
        <v>87</v>
      </c>
    </row>
    <row r="42" spans="1:24" x14ac:dyDescent="0.3">
      <c r="A42" s="80" t="s">
        <v>41</v>
      </c>
      <c r="B42" s="28" t="s">
        <v>98</v>
      </c>
      <c r="C42" s="19">
        <v>5</v>
      </c>
      <c r="D42" s="11">
        <v>0</v>
      </c>
      <c r="E42" s="12">
        <v>0</v>
      </c>
      <c r="F42" s="11">
        <v>2</v>
      </c>
      <c r="G42" s="12">
        <v>5</v>
      </c>
      <c r="H42" s="13">
        <v>0</v>
      </c>
      <c r="I42" s="13">
        <v>0</v>
      </c>
      <c r="J42" s="11">
        <v>0</v>
      </c>
      <c r="K42" s="12">
        <v>0</v>
      </c>
      <c r="L42" s="13">
        <v>9</v>
      </c>
      <c r="M42" s="13">
        <v>24</v>
      </c>
      <c r="N42" s="11">
        <v>0</v>
      </c>
      <c r="O42" s="12">
        <v>0</v>
      </c>
      <c r="P42" s="13">
        <v>17</v>
      </c>
      <c r="Q42" s="13">
        <v>31</v>
      </c>
      <c r="R42" s="11">
        <v>0</v>
      </c>
      <c r="S42" s="12">
        <v>3</v>
      </c>
      <c r="T42" s="13">
        <v>1</v>
      </c>
      <c r="U42" s="13">
        <v>0</v>
      </c>
      <c r="V42" s="20">
        <f t="shared" si="3"/>
        <v>29</v>
      </c>
      <c r="W42" s="21">
        <f t="shared" si="4"/>
        <v>63</v>
      </c>
      <c r="X42" s="22">
        <f t="shared" si="5"/>
        <v>92</v>
      </c>
    </row>
    <row r="43" spans="1:24" ht="13.8" customHeight="1" x14ac:dyDescent="0.3">
      <c r="A43" s="80" t="s">
        <v>42</v>
      </c>
      <c r="B43" s="28" t="s">
        <v>97</v>
      </c>
      <c r="C43" s="19">
        <v>5</v>
      </c>
      <c r="D43" s="11">
        <v>0</v>
      </c>
      <c r="E43" s="12">
        <v>0</v>
      </c>
      <c r="F43" s="11">
        <v>2</v>
      </c>
      <c r="G43" s="12">
        <v>3</v>
      </c>
      <c r="H43" s="13">
        <v>0</v>
      </c>
      <c r="I43" s="13">
        <v>0</v>
      </c>
      <c r="J43" s="11">
        <v>1</v>
      </c>
      <c r="K43" s="12">
        <v>0</v>
      </c>
      <c r="L43" s="13">
        <v>5</v>
      </c>
      <c r="M43" s="13">
        <v>9</v>
      </c>
      <c r="N43" s="11">
        <v>0</v>
      </c>
      <c r="O43" s="12">
        <v>0</v>
      </c>
      <c r="P43" s="13">
        <v>19</v>
      </c>
      <c r="Q43" s="13">
        <v>22</v>
      </c>
      <c r="R43" s="11">
        <v>3</v>
      </c>
      <c r="S43" s="12">
        <v>2</v>
      </c>
      <c r="T43" s="13">
        <v>0</v>
      </c>
      <c r="U43" s="13">
        <v>0</v>
      </c>
      <c r="V43" s="20">
        <f t="shared" si="3"/>
        <v>30</v>
      </c>
      <c r="W43" s="21">
        <f t="shared" si="4"/>
        <v>36</v>
      </c>
      <c r="X43" s="22">
        <f t="shared" si="5"/>
        <v>66</v>
      </c>
    </row>
    <row r="44" spans="1:24" ht="13.8" customHeight="1" x14ac:dyDescent="0.3">
      <c r="A44" s="80" t="s">
        <v>43</v>
      </c>
      <c r="B44" s="28" t="s">
        <v>96</v>
      </c>
      <c r="C44" s="19">
        <v>5</v>
      </c>
      <c r="D44" s="11">
        <v>0</v>
      </c>
      <c r="E44" s="12">
        <v>0</v>
      </c>
      <c r="F44" s="11">
        <v>4</v>
      </c>
      <c r="G44" s="12">
        <v>5</v>
      </c>
      <c r="H44" s="13">
        <v>0</v>
      </c>
      <c r="I44" s="13">
        <v>1</v>
      </c>
      <c r="J44" s="11">
        <v>1</v>
      </c>
      <c r="K44" s="12">
        <v>2</v>
      </c>
      <c r="L44" s="13">
        <v>5</v>
      </c>
      <c r="M44" s="13">
        <v>8</v>
      </c>
      <c r="N44" s="11">
        <v>0</v>
      </c>
      <c r="O44" s="12">
        <v>0</v>
      </c>
      <c r="P44" s="13">
        <v>17</v>
      </c>
      <c r="Q44" s="13">
        <v>95</v>
      </c>
      <c r="R44" s="11">
        <v>0</v>
      </c>
      <c r="S44" s="12">
        <v>2</v>
      </c>
      <c r="T44" s="13">
        <v>1</v>
      </c>
      <c r="U44" s="13">
        <v>1</v>
      </c>
      <c r="V44" s="20">
        <f t="shared" si="3"/>
        <v>28</v>
      </c>
      <c r="W44" s="21">
        <f t="shared" si="4"/>
        <v>114</v>
      </c>
      <c r="X44" s="22">
        <f t="shared" si="5"/>
        <v>142</v>
      </c>
    </row>
    <row r="45" spans="1:24" x14ac:dyDescent="0.3">
      <c r="A45" s="79" t="s">
        <v>44</v>
      </c>
      <c r="B45" s="27" t="s">
        <v>95</v>
      </c>
      <c r="C45" s="19">
        <v>5</v>
      </c>
      <c r="D45" s="11">
        <v>0</v>
      </c>
      <c r="E45" s="12">
        <v>0</v>
      </c>
      <c r="F45" s="11">
        <v>0</v>
      </c>
      <c r="G45" s="12">
        <v>0</v>
      </c>
      <c r="H45" s="13">
        <v>0</v>
      </c>
      <c r="I45" s="13">
        <v>0</v>
      </c>
      <c r="J45" s="11">
        <v>0</v>
      </c>
      <c r="K45" s="12">
        <v>0</v>
      </c>
      <c r="L45" s="13">
        <v>0</v>
      </c>
      <c r="M45" s="13">
        <v>0</v>
      </c>
      <c r="N45" s="11">
        <v>0</v>
      </c>
      <c r="O45" s="12">
        <v>0</v>
      </c>
      <c r="P45" s="13">
        <v>7</v>
      </c>
      <c r="Q45" s="13">
        <v>10</v>
      </c>
      <c r="R45" s="11">
        <v>1</v>
      </c>
      <c r="S45" s="12">
        <v>0</v>
      </c>
      <c r="T45" s="13">
        <v>1</v>
      </c>
      <c r="U45" s="13">
        <v>1</v>
      </c>
      <c r="V45" s="20">
        <f t="shared" si="3"/>
        <v>9</v>
      </c>
      <c r="W45" s="21">
        <f t="shared" si="4"/>
        <v>11</v>
      </c>
      <c r="X45" s="22">
        <f t="shared" si="5"/>
        <v>20</v>
      </c>
    </row>
    <row r="46" spans="1:24" x14ac:dyDescent="0.3">
      <c r="A46" s="80" t="s">
        <v>45</v>
      </c>
      <c r="B46" s="28" t="s">
        <v>144</v>
      </c>
      <c r="C46" s="19">
        <v>5</v>
      </c>
      <c r="D46" s="11">
        <v>0</v>
      </c>
      <c r="E46" s="12">
        <v>0</v>
      </c>
      <c r="F46" s="11">
        <v>4</v>
      </c>
      <c r="G46" s="12">
        <v>4</v>
      </c>
      <c r="H46" s="13">
        <v>2</v>
      </c>
      <c r="I46" s="13">
        <v>0</v>
      </c>
      <c r="J46" s="11">
        <v>0</v>
      </c>
      <c r="K46" s="12">
        <v>1</v>
      </c>
      <c r="L46" s="13">
        <v>8</v>
      </c>
      <c r="M46" s="13">
        <v>2</v>
      </c>
      <c r="N46" s="11">
        <v>0</v>
      </c>
      <c r="O46" s="12">
        <v>0</v>
      </c>
      <c r="P46" s="13">
        <v>56</v>
      </c>
      <c r="Q46" s="13">
        <v>38</v>
      </c>
      <c r="R46" s="11">
        <v>3</v>
      </c>
      <c r="S46" s="12">
        <v>4</v>
      </c>
      <c r="T46" s="13">
        <v>0</v>
      </c>
      <c r="U46" s="13">
        <v>0</v>
      </c>
      <c r="V46" s="20">
        <f t="shared" si="3"/>
        <v>73</v>
      </c>
      <c r="W46" s="21">
        <f t="shared" si="4"/>
        <v>49</v>
      </c>
      <c r="X46" s="22">
        <f t="shared" si="5"/>
        <v>122</v>
      </c>
    </row>
    <row r="47" spans="1:24" x14ac:dyDescent="0.3">
      <c r="A47" s="80" t="s">
        <v>46</v>
      </c>
      <c r="B47" s="28" t="s">
        <v>128</v>
      </c>
      <c r="C47" s="19">
        <v>5</v>
      </c>
      <c r="D47" s="11">
        <v>0</v>
      </c>
      <c r="E47" s="12">
        <v>0</v>
      </c>
      <c r="F47" s="11">
        <v>0</v>
      </c>
      <c r="G47" s="12">
        <v>4</v>
      </c>
      <c r="H47" s="13">
        <v>0</v>
      </c>
      <c r="I47" s="13">
        <v>0</v>
      </c>
      <c r="J47" s="11">
        <v>0</v>
      </c>
      <c r="K47" s="12">
        <v>1</v>
      </c>
      <c r="L47" s="13">
        <v>0</v>
      </c>
      <c r="M47" s="13">
        <v>13</v>
      </c>
      <c r="N47" s="11">
        <v>0</v>
      </c>
      <c r="O47" s="12">
        <v>0</v>
      </c>
      <c r="P47" s="13">
        <v>3</v>
      </c>
      <c r="Q47" s="13">
        <v>119</v>
      </c>
      <c r="R47" s="11">
        <v>0</v>
      </c>
      <c r="S47" s="12">
        <v>1</v>
      </c>
      <c r="T47" s="13">
        <v>0</v>
      </c>
      <c r="U47" s="13">
        <v>1</v>
      </c>
      <c r="V47" s="20">
        <f t="shared" si="3"/>
        <v>3</v>
      </c>
      <c r="W47" s="21">
        <f t="shared" si="4"/>
        <v>139</v>
      </c>
      <c r="X47" s="22">
        <f t="shared" si="5"/>
        <v>142</v>
      </c>
    </row>
    <row r="48" spans="1:24" x14ac:dyDescent="0.3">
      <c r="A48" s="79" t="s">
        <v>47</v>
      </c>
      <c r="B48" s="27" t="s">
        <v>129</v>
      </c>
      <c r="C48" s="19">
        <v>5</v>
      </c>
      <c r="D48" s="11">
        <v>0</v>
      </c>
      <c r="E48" s="12">
        <v>0</v>
      </c>
      <c r="F48" s="11">
        <v>1</v>
      </c>
      <c r="G48" s="12">
        <v>7</v>
      </c>
      <c r="H48" s="13">
        <v>0</v>
      </c>
      <c r="I48" s="13">
        <v>0</v>
      </c>
      <c r="J48" s="11">
        <v>0</v>
      </c>
      <c r="K48" s="12">
        <v>0</v>
      </c>
      <c r="L48" s="13">
        <v>2</v>
      </c>
      <c r="M48" s="13">
        <v>40</v>
      </c>
      <c r="N48" s="11">
        <v>0</v>
      </c>
      <c r="O48" s="12">
        <v>1</v>
      </c>
      <c r="P48" s="13">
        <v>3</v>
      </c>
      <c r="Q48" s="13">
        <v>39</v>
      </c>
      <c r="R48" s="11">
        <v>0</v>
      </c>
      <c r="S48" s="12">
        <v>2</v>
      </c>
      <c r="T48" s="13">
        <v>0</v>
      </c>
      <c r="U48" s="13">
        <v>2</v>
      </c>
      <c r="V48" s="20">
        <f t="shared" si="3"/>
        <v>6</v>
      </c>
      <c r="W48" s="21">
        <f t="shared" si="4"/>
        <v>91</v>
      </c>
      <c r="X48" s="22">
        <f t="shared" si="5"/>
        <v>97</v>
      </c>
    </row>
    <row r="49" spans="1:24" x14ac:dyDescent="0.3">
      <c r="A49" s="79" t="s">
        <v>48</v>
      </c>
      <c r="B49" s="27" t="s">
        <v>130</v>
      </c>
      <c r="C49" s="19">
        <v>5</v>
      </c>
      <c r="D49" s="11">
        <v>0</v>
      </c>
      <c r="E49" s="12">
        <v>0</v>
      </c>
      <c r="F49" s="11">
        <v>0</v>
      </c>
      <c r="G49" s="12">
        <v>0</v>
      </c>
      <c r="H49" s="13">
        <v>0</v>
      </c>
      <c r="I49" s="13">
        <v>1</v>
      </c>
      <c r="J49" s="11">
        <v>1</v>
      </c>
      <c r="K49" s="12">
        <v>0</v>
      </c>
      <c r="L49" s="13">
        <v>0</v>
      </c>
      <c r="M49" s="13">
        <v>3</v>
      </c>
      <c r="N49" s="11">
        <v>0</v>
      </c>
      <c r="O49" s="12">
        <v>0</v>
      </c>
      <c r="P49" s="13">
        <v>5</v>
      </c>
      <c r="Q49" s="13">
        <v>30</v>
      </c>
      <c r="R49" s="11">
        <v>0</v>
      </c>
      <c r="S49" s="12">
        <v>0</v>
      </c>
      <c r="T49" s="13">
        <v>1</v>
      </c>
      <c r="U49" s="13">
        <v>0</v>
      </c>
      <c r="V49" s="20">
        <f t="shared" si="3"/>
        <v>7</v>
      </c>
      <c r="W49" s="21">
        <f t="shared" si="4"/>
        <v>34</v>
      </c>
      <c r="X49" s="22">
        <f t="shared" si="5"/>
        <v>41</v>
      </c>
    </row>
    <row r="50" spans="1:24" ht="13.8" customHeight="1" x14ac:dyDescent="0.3">
      <c r="A50" s="80" t="s">
        <v>49</v>
      </c>
      <c r="B50" s="27" t="s">
        <v>131</v>
      </c>
      <c r="C50" s="19">
        <v>5</v>
      </c>
      <c r="D50" s="11">
        <v>0</v>
      </c>
      <c r="E50" s="12">
        <v>2</v>
      </c>
      <c r="F50" s="11">
        <v>9</v>
      </c>
      <c r="G50" s="12">
        <v>41</v>
      </c>
      <c r="H50" s="13">
        <v>0</v>
      </c>
      <c r="I50" s="13">
        <v>3</v>
      </c>
      <c r="J50" s="11">
        <v>5</v>
      </c>
      <c r="K50" s="12">
        <v>17</v>
      </c>
      <c r="L50" s="13">
        <v>4</v>
      </c>
      <c r="M50" s="13">
        <v>69</v>
      </c>
      <c r="N50" s="11">
        <v>0</v>
      </c>
      <c r="O50" s="12">
        <v>2</v>
      </c>
      <c r="P50" s="13">
        <v>135</v>
      </c>
      <c r="Q50" s="13">
        <v>835</v>
      </c>
      <c r="R50" s="11">
        <v>2</v>
      </c>
      <c r="S50" s="12">
        <v>16</v>
      </c>
      <c r="T50" s="13">
        <v>2</v>
      </c>
      <c r="U50" s="13">
        <v>18</v>
      </c>
      <c r="V50" s="20">
        <f t="shared" si="3"/>
        <v>157</v>
      </c>
      <c r="W50" s="21">
        <f t="shared" si="4"/>
        <v>1003</v>
      </c>
      <c r="X50" s="22">
        <f t="shared" si="5"/>
        <v>1160</v>
      </c>
    </row>
    <row r="51" spans="1:24" x14ac:dyDescent="0.3">
      <c r="A51" s="79" t="s">
        <v>50</v>
      </c>
      <c r="B51" s="27" t="s">
        <v>132</v>
      </c>
      <c r="C51" s="19">
        <v>5</v>
      </c>
      <c r="D51" s="11">
        <v>7</v>
      </c>
      <c r="E51" s="12">
        <v>3</v>
      </c>
      <c r="F51" s="11">
        <v>8</v>
      </c>
      <c r="G51" s="12">
        <v>11</v>
      </c>
      <c r="H51" s="13">
        <v>0</v>
      </c>
      <c r="I51" s="13">
        <v>1</v>
      </c>
      <c r="J51" s="11">
        <v>3</v>
      </c>
      <c r="K51" s="12">
        <v>5</v>
      </c>
      <c r="L51" s="13">
        <v>24</v>
      </c>
      <c r="M51" s="13">
        <v>27</v>
      </c>
      <c r="N51" s="11">
        <v>0</v>
      </c>
      <c r="O51" s="12">
        <v>0</v>
      </c>
      <c r="P51" s="13">
        <v>256</v>
      </c>
      <c r="Q51" s="13">
        <v>190</v>
      </c>
      <c r="R51" s="11">
        <v>8</v>
      </c>
      <c r="S51" s="12">
        <v>8</v>
      </c>
      <c r="T51" s="13">
        <v>6</v>
      </c>
      <c r="U51" s="13">
        <v>2</v>
      </c>
      <c r="V51" s="20">
        <f>SUMIF($D$2:$U$2,"Men",D51:U51)</f>
        <v>312</v>
      </c>
      <c r="W51" s="21">
        <f>SUMIF($D$2:$U$2,"Women",D51:U51)</f>
        <v>247</v>
      </c>
      <c r="X51" s="22">
        <f t="shared" ref="X51:X123" si="6">SUM(V51:W51)</f>
        <v>559</v>
      </c>
    </row>
    <row r="52" spans="1:24" x14ac:dyDescent="0.3">
      <c r="A52" s="79" t="s">
        <v>51</v>
      </c>
      <c r="B52" s="27" t="s">
        <v>133</v>
      </c>
      <c r="C52" s="19">
        <v>5</v>
      </c>
      <c r="D52" s="11">
        <v>0</v>
      </c>
      <c r="E52" s="12">
        <v>0</v>
      </c>
      <c r="F52" s="11">
        <v>3</v>
      </c>
      <c r="G52" s="12">
        <v>4</v>
      </c>
      <c r="H52" s="13">
        <v>0</v>
      </c>
      <c r="I52" s="13">
        <v>0</v>
      </c>
      <c r="J52" s="11">
        <v>2</v>
      </c>
      <c r="K52" s="12">
        <v>1</v>
      </c>
      <c r="L52" s="13">
        <v>7</v>
      </c>
      <c r="M52" s="13">
        <v>9</v>
      </c>
      <c r="N52" s="11">
        <v>0</v>
      </c>
      <c r="O52" s="12">
        <v>0</v>
      </c>
      <c r="P52" s="13">
        <v>104</v>
      </c>
      <c r="Q52" s="13">
        <v>96</v>
      </c>
      <c r="R52" s="11">
        <v>2</v>
      </c>
      <c r="S52" s="12">
        <v>6</v>
      </c>
      <c r="T52" s="13">
        <v>1</v>
      </c>
      <c r="U52" s="13">
        <v>1</v>
      </c>
      <c r="V52" s="20">
        <f>SUMIF($D$2:$U$2,"Men",D52:U52)</f>
        <v>119</v>
      </c>
      <c r="W52" s="21">
        <f>SUMIF($D$2:$U$2,"Women",D52:U52)</f>
        <v>117</v>
      </c>
      <c r="X52" s="22">
        <f t="shared" si="6"/>
        <v>236</v>
      </c>
    </row>
    <row r="53" spans="1:24" x14ac:dyDescent="0.3">
      <c r="A53" s="79" t="s">
        <v>52</v>
      </c>
      <c r="B53" s="27" t="s">
        <v>134</v>
      </c>
      <c r="C53" s="19">
        <v>5</v>
      </c>
      <c r="D53" s="11">
        <v>1</v>
      </c>
      <c r="E53" s="12">
        <v>0</v>
      </c>
      <c r="F53" s="11">
        <v>5</v>
      </c>
      <c r="G53" s="12">
        <v>1</v>
      </c>
      <c r="H53" s="13">
        <v>0</v>
      </c>
      <c r="I53" s="13">
        <v>0</v>
      </c>
      <c r="J53" s="11">
        <v>5</v>
      </c>
      <c r="K53" s="12">
        <v>0</v>
      </c>
      <c r="L53" s="13">
        <v>1</v>
      </c>
      <c r="M53" s="13">
        <v>1</v>
      </c>
      <c r="N53" s="11">
        <v>0</v>
      </c>
      <c r="O53" s="12">
        <v>0</v>
      </c>
      <c r="P53" s="13">
        <v>76</v>
      </c>
      <c r="Q53" s="13">
        <v>9</v>
      </c>
      <c r="R53" s="11">
        <v>3</v>
      </c>
      <c r="S53" s="12">
        <v>0</v>
      </c>
      <c r="T53" s="13">
        <v>2</v>
      </c>
      <c r="U53" s="13">
        <v>0</v>
      </c>
      <c r="V53" s="20">
        <f>SUMIF($D$2:$U$2,"Men",D53:U53)</f>
        <v>93</v>
      </c>
      <c r="W53" s="21">
        <f>SUMIF($D$2:$U$2,"Women",D53:U53)</f>
        <v>11</v>
      </c>
      <c r="X53" s="22">
        <f t="shared" si="6"/>
        <v>104</v>
      </c>
    </row>
    <row r="54" spans="1:24" x14ac:dyDescent="0.3">
      <c r="A54" s="80" t="s">
        <v>53</v>
      </c>
      <c r="B54" s="28" t="s">
        <v>135</v>
      </c>
      <c r="C54" s="19">
        <v>5</v>
      </c>
      <c r="D54" s="11">
        <v>0</v>
      </c>
      <c r="E54" s="12">
        <v>0</v>
      </c>
      <c r="F54" s="11">
        <v>3</v>
      </c>
      <c r="G54" s="12">
        <v>5</v>
      </c>
      <c r="H54" s="13">
        <v>0</v>
      </c>
      <c r="I54" s="13">
        <v>0</v>
      </c>
      <c r="J54" s="11">
        <v>1</v>
      </c>
      <c r="K54" s="12">
        <v>0</v>
      </c>
      <c r="L54" s="13">
        <v>3</v>
      </c>
      <c r="M54" s="13">
        <v>4</v>
      </c>
      <c r="N54" s="11">
        <v>0</v>
      </c>
      <c r="O54" s="12">
        <v>0</v>
      </c>
      <c r="P54" s="13">
        <v>67</v>
      </c>
      <c r="Q54" s="13">
        <v>33</v>
      </c>
      <c r="R54" s="11">
        <v>3</v>
      </c>
      <c r="S54" s="12">
        <v>0</v>
      </c>
      <c r="T54" s="13">
        <v>1</v>
      </c>
      <c r="U54" s="13">
        <v>0</v>
      </c>
      <c r="V54" s="20">
        <f>SUMIF($D$2:$U$2,"Men",D54:U54)</f>
        <v>78</v>
      </c>
      <c r="W54" s="21">
        <f>SUMIF($D$2:$U$2,"Women",D54:U54)</f>
        <v>42</v>
      </c>
      <c r="X54" s="22">
        <f t="shared" si="6"/>
        <v>120</v>
      </c>
    </row>
    <row r="55" spans="1:24" x14ac:dyDescent="0.3">
      <c r="A55" s="81"/>
      <c r="B55" s="52" t="s">
        <v>193</v>
      </c>
      <c r="C55" s="51"/>
      <c r="D55" s="46">
        <f t="shared" ref="D55:X55" si="7">SUM(D58:D63)</f>
        <v>0</v>
      </c>
      <c r="E55" s="47">
        <f t="shared" si="7"/>
        <v>0</v>
      </c>
      <c r="F55" s="46">
        <f t="shared" si="7"/>
        <v>0</v>
      </c>
      <c r="G55" s="47">
        <f t="shared" si="7"/>
        <v>0</v>
      </c>
      <c r="H55" s="48">
        <f t="shared" si="7"/>
        <v>0</v>
      </c>
      <c r="I55" s="48">
        <f t="shared" si="7"/>
        <v>0</v>
      </c>
      <c r="J55" s="46">
        <f t="shared" si="7"/>
        <v>0</v>
      </c>
      <c r="K55" s="47">
        <f t="shared" si="7"/>
        <v>0</v>
      </c>
      <c r="L55" s="48">
        <f t="shared" si="7"/>
        <v>0</v>
      </c>
      <c r="M55" s="47">
        <f t="shared" si="7"/>
        <v>1</v>
      </c>
      <c r="N55" s="46">
        <f t="shared" si="7"/>
        <v>0</v>
      </c>
      <c r="O55" s="47">
        <f t="shared" si="7"/>
        <v>0</v>
      </c>
      <c r="P55" s="48">
        <f t="shared" si="7"/>
        <v>2</v>
      </c>
      <c r="Q55" s="47">
        <f t="shared" si="7"/>
        <v>1</v>
      </c>
      <c r="R55" s="46">
        <f t="shared" si="7"/>
        <v>0</v>
      </c>
      <c r="S55" s="47">
        <f t="shared" si="7"/>
        <v>0</v>
      </c>
      <c r="T55" s="48">
        <f t="shared" si="7"/>
        <v>0</v>
      </c>
      <c r="U55" s="47">
        <f t="shared" si="7"/>
        <v>0</v>
      </c>
      <c r="V55" s="46">
        <f t="shared" si="7"/>
        <v>2</v>
      </c>
      <c r="W55" s="48">
        <f t="shared" si="7"/>
        <v>2</v>
      </c>
      <c r="X55" s="47">
        <f t="shared" si="7"/>
        <v>4</v>
      </c>
    </row>
    <row r="56" spans="1:24" x14ac:dyDescent="0.3">
      <c r="A56" s="79" t="s">
        <v>82</v>
      </c>
      <c r="B56" s="27" t="s">
        <v>678</v>
      </c>
      <c r="C56" s="35">
        <v>6</v>
      </c>
      <c r="D56" s="11">
        <v>0</v>
      </c>
      <c r="E56" s="12">
        <v>0</v>
      </c>
      <c r="F56" s="11">
        <v>0</v>
      </c>
      <c r="G56" s="12">
        <v>0</v>
      </c>
      <c r="H56" s="13">
        <v>0</v>
      </c>
      <c r="I56" s="13">
        <v>0</v>
      </c>
      <c r="J56" s="11">
        <v>0</v>
      </c>
      <c r="K56" s="12">
        <v>0</v>
      </c>
      <c r="L56" s="13">
        <v>0</v>
      </c>
      <c r="M56" s="13">
        <v>0</v>
      </c>
      <c r="N56" s="11">
        <v>0</v>
      </c>
      <c r="O56" s="12">
        <v>0</v>
      </c>
      <c r="P56" s="13">
        <v>0</v>
      </c>
      <c r="Q56" s="13">
        <v>0</v>
      </c>
      <c r="R56" s="11">
        <v>0</v>
      </c>
      <c r="S56" s="12">
        <v>0</v>
      </c>
      <c r="T56" s="13">
        <v>0</v>
      </c>
      <c r="U56" s="13">
        <v>0</v>
      </c>
      <c r="V56" s="20">
        <f t="shared" ref="V56:V65" si="8">SUMIF($D$2:$U$2,"Men",D56:U56)</f>
        <v>0</v>
      </c>
      <c r="W56" s="21">
        <f t="shared" ref="W56:W65" si="9">SUMIF($D$2:$U$2,"Women",D56:U56)</f>
        <v>0</v>
      </c>
      <c r="X56" s="22">
        <f t="shared" si="6"/>
        <v>0</v>
      </c>
    </row>
    <row r="57" spans="1:24" x14ac:dyDescent="0.3">
      <c r="A57" s="79" t="s">
        <v>54</v>
      </c>
      <c r="B57" s="27" t="s">
        <v>676</v>
      </c>
      <c r="C57" s="35">
        <v>6</v>
      </c>
      <c r="D57" s="11">
        <v>0</v>
      </c>
      <c r="E57" s="12">
        <v>0</v>
      </c>
      <c r="F57" s="11">
        <v>0</v>
      </c>
      <c r="G57" s="12">
        <v>0</v>
      </c>
      <c r="H57" s="13">
        <v>0</v>
      </c>
      <c r="I57" s="13">
        <v>0</v>
      </c>
      <c r="J57" s="11">
        <v>0</v>
      </c>
      <c r="K57" s="12">
        <v>0</v>
      </c>
      <c r="L57" s="13">
        <v>0</v>
      </c>
      <c r="M57" s="13">
        <v>0</v>
      </c>
      <c r="N57" s="11">
        <v>0</v>
      </c>
      <c r="O57" s="12">
        <v>0</v>
      </c>
      <c r="P57" s="13">
        <v>0</v>
      </c>
      <c r="Q57" s="13">
        <v>0</v>
      </c>
      <c r="R57" s="11">
        <v>0</v>
      </c>
      <c r="S57" s="12">
        <v>0</v>
      </c>
      <c r="T57" s="13">
        <v>0</v>
      </c>
      <c r="U57" s="13">
        <v>0</v>
      </c>
      <c r="V57" s="20">
        <f t="shared" si="8"/>
        <v>0</v>
      </c>
      <c r="W57" s="21">
        <f t="shared" si="9"/>
        <v>0</v>
      </c>
      <c r="X57" s="22">
        <f t="shared" si="6"/>
        <v>0</v>
      </c>
    </row>
    <row r="58" spans="1:24" x14ac:dyDescent="0.3">
      <c r="A58" s="79" t="s">
        <v>54</v>
      </c>
      <c r="B58" s="27" t="s">
        <v>2</v>
      </c>
      <c r="C58" s="35">
        <v>6</v>
      </c>
      <c r="D58" s="11">
        <v>0</v>
      </c>
      <c r="E58" s="12">
        <v>0</v>
      </c>
      <c r="F58" s="11">
        <v>0</v>
      </c>
      <c r="G58" s="12">
        <v>0</v>
      </c>
      <c r="H58" s="13">
        <v>0</v>
      </c>
      <c r="I58" s="13">
        <v>0</v>
      </c>
      <c r="J58" s="11">
        <v>0</v>
      </c>
      <c r="K58" s="12">
        <v>0</v>
      </c>
      <c r="L58" s="13">
        <v>0</v>
      </c>
      <c r="M58" s="13">
        <v>1</v>
      </c>
      <c r="N58" s="11">
        <v>0</v>
      </c>
      <c r="O58" s="12">
        <v>0</v>
      </c>
      <c r="P58" s="13">
        <v>0</v>
      </c>
      <c r="Q58" s="13">
        <v>0</v>
      </c>
      <c r="R58" s="11">
        <v>0</v>
      </c>
      <c r="S58" s="12">
        <v>0</v>
      </c>
      <c r="T58" s="13">
        <v>0</v>
      </c>
      <c r="U58" s="13">
        <v>0</v>
      </c>
      <c r="V58" s="20">
        <f t="shared" si="8"/>
        <v>0</v>
      </c>
      <c r="W58" s="21">
        <f t="shared" si="9"/>
        <v>1</v>
      </c>
      <c r="X58" s="22">
        <f t="shared" si="6"/>
        <v>1</v>
      </c>
    </row>
    <row r="59" spans="1:24" x14ac:dyDescent="0.3">
      <c r="A59" s="79" t="s">
        <v>61</v>
      </c>
      <c r="B59" s="27" t="s">
        <v>675</v>
      </c>
      <c r="C59" s="19">
        <v>6</v>
      </c>
      <c r="D59" s="11">
        <v>0</v>
      </c>
      <c r="E59" s="12">
        <v>0</v>
      </c>
      <c r="F59" s="11">
        <v>0</v>
      </c>
      <c r="G59" s="12">
        <v>0</v>
      </c>
      <c r="H59" s="13">
        <v>0</v>
      </c>
      <c r="I59" s="13">
        <v>0</v>
      </c>
      <c r="J59" s="11">
        <v>0</v>
      </c>
      <c r="K59" s="12">
        <v>0</v>
      </c>
      <c r="L59" s="13">
        <v>0</v>
      </c>
      <c r="M59" s="13">
        <v>0</v>
      </c>
      <c r="N59" s="11">
        <v>0</v>
      </c>
      <c r="O59" s="12">
        <v>0</v>
      </c>
      <c r="P59" s="13">
        <v>0</v>
      </c>
      <c r="Q59" s="13">
        <v>0</v>
      </c>
      <c r="R59" s="11">
        <v>0</v>
      </c>
      <c r="S59" s="12">
        <v>0</v>
      </c>
      <c r="T59" s="13">
        <v>0</v>
      </c>
      <c r="U59" s="13">
        <v>0</v>
      </c>
      <c r="V59" s="20">
        <f t="shared" si="8"/>
        <v>0</v>
      </c>
      <c r="W59" s="21">
        <f t="shared" si="9"/>
        <v>0</v>
      </c>
      <c r="X59" s="22">
        <f t="shared" si="6"/>
        <v>0</v>
      </c>
    </row>
    <row r="60" spans="1:24" x14ac:dyDescent="0.3">
      <c r="A60" s="79" t="s">
        <v>23</v>
      </c>
      <c r="B60" s="27" t="s">
        <v>3</v>
      </c>
      <c r="C60" s="19">
        <v>6</v>
      </c>
      <c r="D60" s="11">
        <v>0</v>
      </c>
      <c r="E60" s="12">
        <v>0</v>
      </c>
      <c r="F60" s="11">
        <v>0</v>
      </c>
      <c r="G60" s="12">
        <v>0</v>
      </c>
      <c r="H60" s="13">
        <v>0</v>
      </c>
      <c r="I60" s="13">
        <v>0</v>
      </c>
      <c r="J60" s="11">
        <v>0</v>
      </c>
      <c r="K60" s="12">
        <v>0</v>
      </c>
      <c r="L60" s="13">
        <v>0</v>
      </c>
      <c r="M60" s="13">
        <v>0</v>
      </c>
      <c r="N60" s="11">
        <v>0</v>
      </c>
      <c r="O60" s="12">
        <v>0</v>
      </c>
      <c r="P60" s="13">
        <v>0</v>
      </c>
      <c r="Q60" s="13">
        <v>1</v>
      </c>
      <c r="R60" s="11">
        <v>0</v>
      </c>
      <c r="S60" s="12">
        <v>0</v>
      </c>
      <c r="T60" s="13">
        <v>0</v>
      </c>
      <c r="U60" s="13">
        <v>0</v>
      </c>
      <c r="V60" s="20">
        <f t="shared" si="8"/>
        <v>0</v>
      </c>
      <c r="W60" s="21">
        <f t="shared" si="9"/>
        <v>1</v>
      </c>
      <c r="X60" s="22">
        <f t="shared" si="6"/>
        <v>1</v>
      </c>
    </row>
    <row r="61" spans="1:24" x14ac:dyDescent="0.3">
      <c r="A61" s="79" t="s">
        <v>23</v>
      </c>
      <c r="B61" s="27" t="s">
        <v>674</v>
      </c>
      <c r="C61" s="19">
        <v>6</v>
      </c>
      <c r="D61" s="11">
        <v>0</v>
      </c>
      <c r="E61" s="12">
        <v>0</v>
      </c>
      <c r="F61" s="11">
        <v>0</v>
      </c>
      <c r="G61" s="12">
        <v>0</v>
      </c>
      <c r="H61" s="13">
        <v>0</v>
      </c>
      <c r="I61" s="13">
        <v>0</v>
      </c>
      <c r="J61" s="11">
        <v>0</v>
      </c>
      <c r="K61" s="12">
        <v>0</v>
      </c>
      <c r="L61" s="13">
        <v>0</v>
      </c>
      <c r="M61" s="13">
        <v>0</v>
      </c>
      <c r="N61" s="11">
        <v>0</v>
      </c>
      <c r="O61" s="12">
        <v>0</v>
      </c>
      <c r="P61" s="13">
        <v>0</v>
      </c>
      <c r="Q61" s="13">
        <v>0</v>
      </c>
      <c r="R61" s="11">
        <v>0</v>
      </c>
      <c r="S61" s="12">
        <v>0</v>
      </c>
      <c r="T61" s="13">
        <v>0</v>
      </c>
      <c r="U61" s="13">
        <v>0</v>
      </c>
      <c r="V61" s="20">
        <f t="shared" si="8"/>
        <v>0</v>
      </c>
      <c r="W61" s="21">
        <f t="shared" si="9"/>
        <v>0</v>
      </c>
      <c r="X61" s="22">
        <f t="shared" si="6"/>
        <v>0</v>
      </c>
    </row>
    <row r="62" spans="1:24" x14ac:dyDescent="0.3">
      <c r="A62" s="79" t="s">
        <v>28</v>
      </c>
      <c r="B62" s="27" t="s">
        <v>1</v>
      </c>
      <c r="C62" s="19">
        <v>6</v>
      </c>
      <c r="D62" s="11">
        <v>0</v>
      </c>
      <c r="E62" s="12">
        <v>0</v>
      </c>
      <c r="F62" s="11">
        <v>0</v>
      </c>
      <c r="G62" s="12">
        <v>0</v>
      </c>
      <c r="H62" s="13">
        <v>0</v>
      </c>
      <c r="I62" s="13">
        <v>0</v>
      </c>
      <c r="J62" s="11">
        <v>0</v>
      </c>
      <c r="K62" s="12">
        <v>0</v>
      </c>
      <c r="L62" s="13">
        <v>0</v>
      </c>
      <c r="M62" s="13">
        <v>0</v>
      </c>
      <c r="N62" s="11">
        <v>0</v>
      </c>
      <c r="O62" s="12">
        <v>0</v>
      </c>
      <c r="P62" s="13">
        <v>1</v>
      </c>
      <c r="Q62" s="13">
        <v>0</v>
      </c>
      <c r="R62" s="11">
        <v>0</v>
      </c>
      <c r="S62" s="12">
        <v>0</v>
      </c>
      <c r="T62" s="13">
        <v>0</v>
      </c>
      <c r="U62" s="13">
        <v>0</v>
      </c>
      <c r="V62" s="20">
        <f t="shared" si="8"/>
        <v>1</v>
      </c>
      <c r="W62" s="21">
        <f t="shared" si="9"/>
        <v>0</v>
      </c>
      <c r="X62" s="22">
        <f t="shared" si="6"/>
        <v>1</v>
      </c>
    </row>
    <row r="63" spans="1:24" x14ac:dyDescent="0.3">
      <c r="A63" s="79" t="s">
        <v>55</v>
      </c>
      <c r="B63" s="27" t="s">
        <v>4</v>
      </c>
      <c r="C63" s="19">
        <v>6</v>
      </c>
      <c r="D63" s="11">
        <v>0</v>
      </c>
      <c r="E63" s="12">
        <v>0</v>
      </c>
      <c r="F63" s="11">
        <v>0</v>
      </c>
      <c r="G63" s="12">
        <v>0</v>
      </c>
      <c r="H63" s="13">
        <v>0</v>
      </c>
      <c r="I63" s="13">
        <v>0</v>
      </c>
      <c r="J63" s="11">
        <v>0</v>
      </c>
      <c r="K63" s="12">
        <v>0</v>
      </c>
      <c r="L63" s="13">
        <v>0</v>
      </c>
      <c r="M63" s="13">
        <v>0</v>
      </c>
      <c r="N63" s="11">
        <v>0</v>
      </c>
      <c r="O63" s="12">
        <v>0</v>
      </c>
      <c r="P63" s="13">
        <v>1</v>
      </c>
      <c r="Q63" s="13">
        <v>0</v>
      </c>
      <c r="R63" s="11">
        <v>0</v>
      </c>
      <c r="S63" s="12">
        <v>0</v>
      </c>
      <c r="T63" s="13">
        <v>0</v>
      </c>
      <c r="U63" s="13">
        <v>0</v>
      </c>
      <c r="V63" s="20">
        <f t="shared" si="8"/>
        <v>1</v>
      </c>
      <c r="W63" s="21">
        <f t="shared" si="9"/>
        <v>0</v>
      </c>
      <c r="X63" s="22">
        <f t="shared" si="6"/>
        <v>1</v>
      </c>
    </row>
    <row r="64" spans="1:24" x14ac:dyDescent="0.3">
      <c r="A64" s="79" t="s">
        <v>679</v>
      </c>
      <c r="B64" s="27" t="s">
        <v>680</v>
      </c>
      <c r="C64" s="19">
        <v>6</v>
      </c>
      <c r="D64" s="11">
        <v>0</v>
      </c>
      <c r="E64" s="12">
        <v>0</v>
      </c>
      <c r="F64" s="11">
        <v>0</v>
      </c>
      <c r="G64" s="12">
        <v>0</v>
      </c>
      <c r="H64" s="13">
        <v>0</v>
      </c>
      <c r="I64" s="13">
        <v>0</v>
      </c>
      <c r="J64" s="11">
        <v>0</v>
      </c>
      <c r="K64" s="12">
        <v>0</v>
      </c>
      <c r="L64" s="13">
        <v>0</v>
      </c>
      <c r="M64" s="13">
        <v>0</v>
      </c>
      <c r="N64" s="11">
        <v>0</v>
      </c>
      <c r="O64" s="12">
        <v>0</v>
      </c>
      <c r="P64" s="13">
        <v>0</v>
      </c>
      <c r="Q64" s="13">
        <v>0</v>
      </c>
      <c r="R64" s="11">
        <v>0</v>
      </c>
      <c r="S64" s="12">
        <v>0</v>
      </c>
      <c r="T64" s="13">
        <v>0</v>
      </c>
      <c r="U64" s="13">
        <v>0</v>
      </c>
      <c r="V64" s="20">
        <f t="shared" si="8"/>
        <v>0</v>
      </c>
      <c r="W64" s="21">
        <f t="shared" si="9"/>
        <v>0</v>
      </c>
      <c r="X64" s="22">
        <f t="shared" si="6"/>
        <v>0</v>
      </c>
    </row>
    <row r="65" spans="1:24" x14ac:dyDescent="0.3">
      <c r="A65" s="79" t="s">
        <v>679</v>
      </c>
      <c r="B65" s="27" t="s">
        <v>681</v>
      </c>
      <c r="C65" s="19">
        <v>6</v>
      </c>
      <c r="D65" s="11">
        <v>0</v>
      </c>
      <c r="E65" s="12">
        <v>0</v>
      </c>
      <c r="F65" s="11">
        <v>0</v>
      </c>
      <c r="G65" s="12">
        <v>0</v>
      </c>
      <c r="H65" s="13">
        <v>0</v>
      </c>
      <c r="I65" s="13">
        <v>0</v>
      </c>
      <c r="J65" s="11">
        <v>0</v>
      </c>
      <c r="K65" s="12">
        <v>0</v>
      </c>
      <c r="L65" s="13">
        <v>0</v>
      </c>
      <c r="M65" s="13">
        <v>0</v>
      </c>
      <c r="N65" s="11">
        <v>0</v>
      </c>
      <c r="O65" s="12">
        <v>0</v>
      </c>
      <c r="P65" s="13">
        <v>0</v>
      </c>
      <c r="Q65" s="13">
        <v>0</v>
      </c>
      <c r="R65" s="11"/>
      <c r="S65" s="12">
        <v>0</v>
      </c>
      <c r="T65" s="13">
        <v>0</v>
      </c>
      <c r="U65" s="13">
        <v>0</v>
      </c>
      <c r="V65" s="20">
        <f t="shared" si="8"/>
        <v>0</v>
      </c>
      <c r="W65" s="21">
        <f t="shared" si="9"/>
        <v>0</v>
      </c>
      <c r="X65" s="22">
        <f t="shared" si="6"/>
        <v>0</v>
      </c>
    </row>
    <row r="66" spans="1:24" x14ac:dyDescent="0.3">
      <c r="A66" s="82"/>
      <c r="B66" s="50" t="s">
        <v>194</v>
      </c>
      <c r="C66" s="51"/>
      <c r="D66" s="46">
        <f t="shared" ref="D66:W66" si="10">SUM(D67:D112)</f>
        <v>129</v>
      </c>
      <c r="E66" s="47">
        <f t="shared" si="10"/>
        <v>86</v>
      </c>
      <c r="F66" s="46">
        <f t="shared" si="10"/>
        <v>24</v>
      </c>
      <c r="G66" s="47">
        <f t="shared" si="10"/>
        <v>28</v>
      </c>
      <c r="H66" s="48">
        <f t="shared" si="10"/>
        <v>1</v>
      </c>
      <c r="I66" s="48">
        <f t="shared" si="10"/>
        <v>0</v>
      </c>
      <c r="J66" s="46">
        <f t="shared" si="10"/>
        <v>13</v>
      </c>
      <c r="K66" s="47">
        <f t="shared" si="10"/>
        <v>14</v>
      </c>
      <c r="L66" s="48">
        <f t="shared" si="10"/>
        <v>48</v>
      </c>
      <c r="M66" s="47">
        <f t="shared" si="10"/>
        <v>132</v>
      </c>
      <c r="N66" s="46">
        <f t="shared" si="10"/>
        <v>1</v>
      </c>
      <c r="O66" s="47">
        <f t="shared" si="10"/>
        <v>1</v>
      </c>
      <c r="P66" s="48">
        <f t="shared" si="10"/>
        <v>391</v>
      </c>
      <c r="Q66" s="47">
        <f t="shared" si="10"/>
        <v>654</v>
      </c>
      <c r="R66" s="46">
        <f t="shared" si="10"/>
        <v>12</v>
      </c>
      <c r="S66" s="47">
        <f t="shared" si="10"/>
        <v>18</v>
      </c>
      <c r="T66" s="48">
        <f t="shared" si="10"/>
        <v>10</v>
      </c>
      <c r="U66" s="47">
        <f t="shared" si="10"/>
        <v>14</v>
      </c>
      <c r="V66" s="46">
        <f t="shared" si="10"/>
        <v>629</v>
      </c>
      <c r="W66" s="48">
        <f t="shared" si="10"/>
        <v>947</v>
      </c>
      <c r="X66" s="49">
        <f t="shared" si="6"/>
        <v>1576</v>
      </c>
    </row>
    <row r="67" spans="1:24" x14ac:dyDescent="0.3">
      <c r="A67" s="79" t="s">
        <v>25</v>
      </c>
      <c r="B67" s="27" t="s">
        <v>0</v>
      </c>
      <c r="C67" s="19">
        <v>7</v>
      </c>
      <c r="D67" s="11">
        <v>1</v>
      </c>
      <c r="E67" s="12">
        <v>0</v>
      </c>
      <c r="F67" s="11">
        <v>2</v>
      </c>
      <c r="G67" s="12">
        <v>0</v>
      </c>
      <c r="H67" s="13">
        <v>0</v>
      </c>
      <c r="I67" s="13">
        <v>0</v>
      </c>
      <c r="J67" s="11">
        <v>1</v>
      </c>
      <c r="K67" s="12">
        <v>0</v>
      </c>
      <c r="L67" s="13">
        <v>0</v>
      </c>
      <c r="M67" s="13">
        <v>4</v>
      </c>
      <c r="N67" s="11">
        <v>0</v>
      </c>
      <c r="O67" s="12">
        <v>0</v>
      </c>
      <c r="P67" s="13">
        <v>10</v>
      </c>
      <c r="Q67" s="13">
        <v>18</v>
      </c>
      <c r="R67" s="11">
        <v>0</v>
      </c>
      <c r="S67" s="12">
        <v>0</v>
      </c>
      <c r="T67" s="13">
        <v>4</v>
      </c>
      <c r="U67" s="13">
        <v>2</v>
      </c>
      <c r="V67" s="20">
        <f t="shared" ref="V67:V98" si="11">SUMIF($D$2:$U$2,"Men",D67:U67)</f>
        <v>18</v>
      </c>
      <c r="W67" s="21">
        <f t="shared" ref="W67:W98" si="12">SUMIF($D$2:$U$2,"Women",D67:U67)</f>
        <v>24</v>
      </c>
      <c r="X67" s="22">
        <f>SUM(V67:W67)</f>
        <v>42</v>
      </c>
    </row>
    <row r="68" spans="1:24" x14ac:dyDescent="0.3">
      <c r="A68" s="79" t="s">
        <v>5</v>
      </c>
      <c r="B68" s="27" t="s">
        <v>147</v>
      </c>
      <c r="C68" s="35">
        <v>7</v>
      </c>
      <c r="D68" s="11">
        <v>2</v>
      </c>
      <c r="E68" s="12">
        <v>5</v>
      </c>
      <c r="F68" s="11">
        <v>0</v>
      </c>
      <c r="G68" s="12">
        <v>0</v>
      </c>
      <c r="H68" s="13">
        <v>0</v>
      </c>
      <c r="I68" s="13">
        <v>0</v>
      </c>
      <c r="J68" s="11">
        <v>0</v>
      </c>
      <c r="K68" s="12">
        <v>0</v>
      </c>
      <c r="L68" s="13">
        <v>3</v>
      </c>
      <c r="M68" s="13">
        <v>2</v>
      </c>
      <c r="N68" s="11">
        <v>0</v>
      </c>
      <c r="O68" s="12">
        <v>0</v>
      </c>
      <c r="P68" s="13">
        <v>11</v>
      </c>
      <c r="Q68" s="13">
        <v>8</v>
      </c>
      <c r="R68" s="11">
        <v>0</v>
      </c>
      <c r="S68" s="12">
        <v>0</v>
      </c>
      <c r="T68" s="13">
        <v>0</v>
      </c>
      <c r="U68" s="13">
        <v>0</v>
      </c>
      <c r="V68" s="20">
        <f t="shared" si="11"/>
        <v>16</v>
      </c>
      <c r="W68" s="21">
        <f t="shared" si="12"/>
        <v>15</v>
      </c>
      <c r="X68" s="22">
        <f t="shared" si="6"/>
        <v>31</v>
      </c>
    </row>
    <row r="69" spans="1:24" x14ac:dyDescent="0.3">
      <c r="A69" s="79" t="s">
        <v>56</v>
      </c>
      <c r="B69" s="27" t="s">
        <v>143</v>
      </c>
      <c r="C69" s="19">
        <v>7</v>
      </c>
      <c r="D69" s="11">
        <v>0</v>
      </c>
      <c r="E69" s="12">
        <v>0</v>
      </c>
      <c r="F69" s="11">
        <v>0</v>
      </c>
      <c r="G69" s="12">
        <v>0</v>
      </c>
      <c r="H69" s="13">
        <v>0</v>
      </c>
      <c r="I69" s="13">
        <v>0</v>
      </c>
      <c r="J69" s="11">
        <v>0</v>
      </c>
      <c r="K69" s="12">
        <v>0</v>
      </c>
      <c r="L69" s="13">
        <v>0</v>
      </c>
      <c r="M69" s="13">
        <v>0</v>
      </c>
      <c r="N69" s="11">
        <v>0</v>
      </c>
      <c r="O69" s="12">
        <v>0</v>
      </c>
      <c r="P69" s="13">
        <v>0</v>
      </c>
      <c r="Q69" s="13">
        <v>2</v>
      </c>
      <c r="R69" s="11">
        <v>0</v>
      </c>
      <c r="S69" s="12">
        <v>0</v>
      </c>
      <c r="T69" s="13">
        <v>0</v>
      </c>
      <c r="U69" s="13">
        <v>0</v>
      </c>
      <c r="V69" s="20">
        <f t="shared" si="11"/>
        <v>0</v>
      </c>
      <c r="W69" s="21">
        <f t="shared" si="12"/>
        <v>2</v>
      </c>
      <c r="X69" s="22">
        <f t="shared" si="6"/>
        <v>2</v>
      </c>
    </row>
    <row r="70" spans="1:24" x14ac:dyDescent="0.3">
      <c r="A70" s="79" t="s">
        <v>6</v>
      </c>
      <c r="B70" s="27" t="s">
        <v>148</v>
      </c>
      <c r="C70" s="19">
        <v>7</v>
      </c>
      <c r="D70" s="11">
        <v>0</v>
      </c>
      <c r="E70" s="12">
        <v>2</v>
      </c>
      <c r="F70" s="11">
        <v>0</v>
      </c>
      <c r="G70" s="12">
        <v>0</v>
      </c>
      <c r="H70" s="13">
        <v>0</v>
      </c>
      <c r="I70" s="13">
        <v>0</v>
      </c>
      <c r="J70" s="11">
        <v>0</v>
      </c>
      <c r="K70" s="12">
        <v>0</v>
      </c>
      <c r="L70" s="13">
        <v>1</v>
      </c>
      <c r="M70" s="13">
        <v>4</v>
      </c>
      <c r="N70" s="11">
        <v>0</v>
      </c>
      <c r="O70" s="12">
        <v>0</v>
      </c>
      <c r="P70" s="13">
        <v>7</v>
      </c>
      <c r="Q70" s="13">
        <v>9</v>
      </c>
      <c r="R70" s="11">
        <v>0</v>
      </c>
      <c r="S70" s="12">
        <v>2</v>
      </c>
      <c r="T70" s="13">
        <v>0</v>
      </c>
      <c r="U70" s="13">
        <v>0</v>
      </c>
      <c r="V70" s="20">
        <f t="shared" si="11"/>
        <v>8</v>
      </c>
      <c r="W70" s="21">
        <f t="shared" si="12"/>
        <v>17</v>
      </c>
      <c r="X70" s="22">
        <f t="shared" si="6"/>
        <v>25</v>
      </c>
    </row>
    <row r="71" spans="1:24" x14ac:dyDescent="0.3">
      <c r="A71" s="80" t="s">
        <v>7</v>
      </c>
      <c r="B71" s="27" t="s">
        <v>149</v>
      </c>
      <c r="C71" s="19">
        <v>7</v>
      </c>
      <c r="D71" s="11">
        <v>0</v>
      </c>
      <c r="E71" s="12">
        <v>1</v>
      </c>
      <c r="F71" s="11">
        <v>0</v>
      </c>
      <c r="G71" s="12">
        <v>0</v>
      </c>
      <c r="H71" s="13">
        <v>0</v>
      </c>
      <c r="I71" s="13">
        <v>0</v>
      </c>
      <c r="J71" s="11">
        <v>0</v>
      </c>
      <c r="K71" s="12">
        <v>0</v>
      </c>
      <c r="L71" s="13">
        <v>0</v>
      </c>
      <c r="M71" s="13">
        <v>0</v>
      </c>
      <c r="N71" s="11">
        <v>0</v>
      </c>
      <c r="O71" s="12">
        <v>0</v>
      </c>
      <c r="P71" s="13">
        <v>2</v>
      </c>
      <c r="Q71" s="13">
        <v>0</v>
      </c>
      <c r="R71" s="11">
        <v>0</v>
      </c>
      <c r="S71" s="12">
        <v>0</v>
      </c>
      <c r="T71" s="13">
        <v>0</v>
      </c>
      <c r="U71" s="13">
        <v>0</v>
      </c>
      <c r="V71" s="20">
        <f t="shared" si="11"/>
        <v>2</v>
      </c>
      <c r="W71" s="21">
        <f t="shared" si="12"/>
        <v>1</v>
      </c>
      <c r="X71" s="22">
        <f t="shared" si="6"/>
        <v>3</v>
      </c>
    </row>
    <row r="72" spans="1:24" x14ac:dyDescent="0.3">
      <c r="A72" s="80" t="s">
        <v>82</v>
      </c>
      <c r="B72" s="27" t="s">
        <v>150</v>
      </c>
      <c r="C72" s="19">
        <v>7</v>
      </c>
      <c r="D72" s="11">
        <v>0</v>
      </c>
      <c r="E72" s="12">
        <v>2</v>
      </c>
      <c r="F72" s="11">
        <v>1</v>
      </c>
      <c r="G72" s="12">
        <v>0</v>
      </c>
      <c r="H72" s="13">
        <v>0</v>
      </c>
      <c r="I72" s="13">
        <v>0</v>
      </c>
      <c r="J72" s="11">
        <v>0</v>
      </c>
      <c r="K72" s="12">
        <v>0</v>
      </c>
      <c r="L72" s="13">
        <v>3</v>
      </c>
      <c r="M72" s="13">
        <v>0</v>
      </c>
      <c r="N72" s="11">
        <v>0</v>
      </c>
      <c r="O72" s="12">
        <v>1</v>
      </c>
      <c r="P72" s="13">
        <v>4</v>
      </c>
      <c r="Q72" s="13">
        <v>5</v>
      </c>
      <c r="R72" s="11">
        <v>0</v>
      </c>
      <c r="S72" s="12">
        <v>0</v>
      </c>
      <c r="T72" s="13">
        <v>0</v>
      </c>
      <c r="U72" s="13">
        <v>0</v>
      </c>
      <c r="V72" s="20">
        <f t="shared" si="11"/>
        <v>8</v>
      </c>
      <c r="W72" s="21">
        <f t="shared" si="12"/>
        <v>8</v>
      </c>
      <c r="X72" s="22">
        <f t="shared" si="6"/>
        <v>16</v>
      </c>
    </row>
    <row r="73" spans="1:24" x14ac:dyDescent="0.3">
      <c r="A73" s="79" t="s">
        <v>8</v>
      </c>
      <c r="B73" s="27" t="s">
        <v>145</v>
      </c>
      <c r="C73" s="19">
        <v>7</v>
      </c>
      <c r="D73" s="11">
        <v>4</v>
      </c>
      <c r="E73" s="12">
        <v>1</v>
      </c>
      <c r="F73" s="11">
        <v>0</v>
      </c>
      <c r="G73" s="12">
        <v>0</v>
      </c>
      <c r="H73" s="13">
        <v>0</v>
      </c>
      <c r="I73" s="13">
        <v>0</v>
      </c>
      <c r="J73" s="11">
        <v>0</v>
      </c>
      <c r="K73" s="12">
        <v>0</v>
      </c>
      <c r="L73" s="13">
        <v>0</v>
      </c>
      <c r="M73" s="13">
        <v>0</v>
      </c>
      <c r="N73" s="11">
        <v>0</v>
      </c>
      <c r="O73" s="12">
        <v>0</v>
      </c>
      <c r="P73" s="13">
        <v>4</v>
      </c>
      <c r="Q73" s="13">
        <v>0</v>
      </c>
      <c r="R73" s="11">
        <v>1</v>
      </c>
      <c r="S73" s="12">
        <v>0</v>
      </c>
      <c r="T73" s="13">
        <v>0</v>
      </c>
      <c r="U73" s="13">
        <v>0</v>
      </c>
      <c r="V73" s="20">
        <f t="shared" si="11"/>
        <v>9</v>
      </c>
      <c r="W73" s="21">
        <f t="shared" si="12"/>
        <v>1</v>
      </c>
      <c r="X73" s="22">
        <f t="shared" si="6"/>
        <v>10</v>
      </c>
    </row>
    <row r="74" spans="1:24" x14ac:dyDescent="0.3">
      <c r="A74" s="79" t="s">
        <v>9</v>
      </c>
      <c r="B74" s="27" t="s">
        <v>146</v>
      </c>
      <c r="C74" s="19">
        <v>7</v>
      </c>
      <c r="D74" s="11">
        <v>8</v>
      </c>
      <c r="E74" s="12">
        <v>8</v>
      </c>
      <c r="F74" s="11">
        <v>1</v>
      </c>
      <c r="G74" s="12">
        <v>0</v>
      </c>
      <c r="H74" s="13">
        <v>0</v>
      </c>
      <c r="I74" s="13">
        <v>0</v>
      </c>
      <c r="J74" s="11">
        <v>0</v>
      </c>
      <c r="K74" s="12">
        <v>0</v>
      </c>
      <c r="L74" s="13">
        <v>0</v>
      </c>
      <c r="M74" s="13">
        <v>0</v>
      </c>
      <c r="N74" s="11">
        <v>0</v>
      </c>
      <c r="O74" s="12">
        <v>0</v>
      </c>
      <c r="P74" s="13">
        <v>6</v>
      </c>
      <c r="Q74" s="13">
        <v>2</v>
      </c>
      <c r="R74" s="11">
        <v>0</v>
      </c>
      <c r="S74" s="12">
        <v>0</v>
      </c>
      <c r="T74" s="13">
        <v>0</v>
      </c>
      <c r="U74" s="13">
        <v>0</v>
      </c>
      <c r="V74" s="20">
        <f t="shared" si="11"/>
        <v>15</v>
      </c>
      <c r="W74" s="21">
        <f t="shared" si="12"/>
        <v>10</v>
      </c>
      <c r="X74" s="22">
        <f t="shared" si="6"/>
        <v>25</v>
      </c>
    </row>
    <row r="75" spans="1:24" x14ac:dyDescent="0.3">
      <c r="A75" s="79" t="s">
        <v>57</v>
      </c>
      <c r="B75" s="27" t="s">
        <v>152</v>
      </c>
      <c r="C75" s="19">
        <v>7</v>
      </c>
      <c r="D75" s="11">
        <v>1</v>
      </c>
      <c r="E75" s="12">
        <v>2</v>
      </c>
      <c r="F75" s="11">
        <v>0</v>
      </c>
      <c r="G75" s="12">
        <v>0</v>
      </c>
      <c r="H75" s="13">
        <v>0</v>
      </c>
      <c r="I75" s="13">
        <v>0</v>
      </c>
      <c r="J75" s="11">
        <v>0</v>
      </c>
      <c r="K75" s="12">
        <v>1</v>
      </c>
      <c r="L75" s="13">
        <v>0</v>
      </c>
      <c r="M75" s="13">
        <v>2</v>
      </c>
      <c r="N75" s="11">
        <v>0</v>
      </c>
      <c r="O75" s="12">
        <v>0</v>
      </c>
      <c r="P75" s="13">
        <v>4</v>
      </c>
      <c r="Q75" s="13">
        <v>26</v>
      </c>
      <c r="R75" s="11">
        <v>1</v>
      </c>
      <c r="S75" s="12">
        <v>0</v>
      </c>
      <c r="T75" s="13">
        <v>0</v>
      </c>
      <c r="U75" s="13">
        <v>1</v>
      </c>
      <c r="V75" s="20">
        <f t="shared" si="11"/>
        <v>6</v>
      </c>
      <c r="W75" s="21">
        <f t="shared" si="12"/>
        <v>32</v>
      </c>
      <c r="X75" s="22">
        <f t="shared" si="6"/>
        <v>38</v>
      </c>
    </row>
    <row r="76" spans="1:24" x14ac:dyDescent="0.3">
      <c r="A76" s="79" t="s">
        <v>58</v>
      </c>
      <c r="B76" s="27" t="s">
        <v>151</v>
      </c>
      <c r="C76" s="19">
        <v>7</v>
      </c>
      <c r="D76" s="11">
        <v>0</v>
      </c>
      <c r="E76" s="12">
        <v>0</v>
      </c>
      <c r="F76" s="11">
        <v>0</v>
      </c>
      <c r="G76" s="12">
        <v>0</v>
      </c>
      <c r="H76" s="13">
        <v>0</v>
      </c>
      <c r="I76" s="13">
        <v>0</v>
      </c>
      <c r="J76" s="11">
        <v>0</v>
      </c>
      <c r="K76" s="12">
        <v>0</v>
      </c>
      <c r="L76" s="13">
        <v>0</v>
      </c>
      <c r="M76" s="13">
        <v>1</v>
      </c>
      <c r="N76" s="11">
        <v>0</v>
      </c>
      <c r="O76" s="12">
        <v>0</v>
      </c>
      <c r="P76" s="13">
        <v>10</v>
      </c>
      <c r="Q76" s="13">
        <v>20</v>
      </c>
      <c r="R76" s="11">
        <v>0</v>
      </c>
      <c r="S76" s="12">
        <v>1</v>
      </c>
      <c r="T76" s="13">
        <v>0</v>
      </c>
      <c r="U76" s="13">
        <v>0</v>
      </c>
      <c r="V76" s="20">
        <f t="shared" si="11"/>
        <v>10</v>
      </c>
      <c r="W76" s="21">
        <f t="shared" si="12"/>
        <v>22</v>
      </c>
      <c r="X76" s="22">
        <f t="shared" si="6"/>
        <v>32</v>
      </c>
    </row>
    <row r="77" spans="1:24" x14ac:dyDescent="0.3">
      <c r="A77" s="79" t="s">
        <v>59</v>
      </c>
      <c r="B77" s="27" t="s">
        <v>153</v>
      </c>
      <c r="C77" s="19">
        <v>7</v>
      </c>
      <c r="D77" s="11">
        <v>1</v>
      </c>
      <c r="E77" s="12">
        <v>0</v>
      </c>
      <c r="F77" s="11">
        <v>2</v>
      </c>
      <c r="G77" s="12">
        <v>1</v>
      </c>
      <c r="H77" s="13">
        <v>0</v>
      </c>
      <c r="I77" s="13">
        <v>0</v>
      </c>
      <c r="J77" s="11">
        <v>0</v>
      </c>
      <c r="K77" s="12">
        <v>0</v>
      </c>
      <c r="L77" s="13">
        <v>10</v>
      </c>
      <c r="M77" s="13">
        <v>20</v>
      </c>
      <c r="N77" s="11">
        <v>0</v>
      </c>
      <c r="O77" s="12">
        <v>0</v>
      </c>
      <c r="P77" s="13">
        <v>6</v>
      </c>
      <c r="Q77" s="13">
        <v>23</v>
      </c>
      <c r="R77" s="11">
        <v>0</v>
      </c>
      <c r="S77" s="12">
        <v>3</v>
      </c>
      <c r="T77" s="13">
        <v>0</v>
      </c>
      <c r="U77" s="13">
        <v>0</v>
      </c>
      <c r="V77" s="20">
        <f t="shared" si="11"/>
        <v>19</v>
      </c>
      <c r="W77" s="21">
        <f t="shared" si="12"/>
        <v>47</v>
      </c>
      <c r="X77" s="22">
        <f t="shared" si="6"/>
        <v>66</v>
      </c>
    </row>
    <row r="78" spans="1:24" x14ac:dyDescent="0.3">
      <c r="A78" s="79" t="s">
        <v>54</v>
      </c>
      <c r="B78" s="27" t="s">
        <v>154</v>
      </c>
      <c r="C78" s="19">
        <v>7</v>
      </c>
      <c r="D78" s="11">
        <v>0</v>
      </c>
      <c r="E78" s="12">
        <v>0</v>
      </c>
      <c r="F78" s="11">
        <v>0</v>
      </c>
      <c r="G78" s="12">
        <v>2</v>
      </c>
      <c r="H78" s="13">
        <v>0</v>
      </c>
      <c r="I78" s="13">
        <v>0</v>
      </c>
      <c r="J78" s="11">
        <v>0</v>
      </c>
      <c r="K78" s="12">
        <v>0</v>
      </c>
      <c r="L78" s="13">
        <v>1</v>
      </c>
      <c r="M78" s="13">
        <v>3</v>
      </c>
      <c r="N78" s="11">
        <v>0</v>
      </c>
      <c r="O78" s="12">
        <v>0</v>
      </c>
      <c r="P78" s="13">
        <v>6</v>
      </c>
      <c r="Q78" s="13">
        <v>22</v>
      </c>
      <c r="R78" s="11">
        <v>0</v>
      </c>
      <c r="S78" s="12">
        <v>1</v>
      </c>
      <c r="T78" s="13">
        <v>0</v>
      </c>
      <c r="U78" s="13">
        <v>0</v>
      </c>
      <c r="V78" s="20">
        <f t="shared" si="11"/>
        <v>7</v>
      </c>
      <c r="W78" s="21">
        <f t="shared" si="12"/>
        <v>28</v>
      </c>
      <c r="X78" s="22">
        <f t="shared" si="6"/>
        <v>35</v>
      </c>
    </row>
    <row r="79" spans="1:24" x14ac:dyDescent="0.3">
      <c r="A79" s="79" t="s">
        <v>10</v>
      </c>
      <c r="B79" s="27" t="s">
        <v>155</v>
      </c>
      <c r="C79" s="19">
        <v>7</v>
      </c>
      <c r="D79" s="11">
        <v>0</v>
      </c>
      <c r="E79" s="12">
        <v>2</v>
      </c>
      <c r="F79" s="11">
        <v>1</v>
      </c>
      <c r="G79" s="12">
        <v>0</v>
      </c>
      <c r="H79" s="13">
        <v>0</v>
      </c>
      <c r="I79" s="13">
        <v>0</v>
      </c>
      <c r="J79" s="11">
        <v>0</v>
      </c>
      <c r="K79" s="12">
        <v>0</v>
      </c>
      <c r="L79" s="13">
        <v>0</v>
      </c>
      <c r="M79" s="13">
        <v>1</v>
      </c>
      <c r="N79" s="11">
        <v>0</v>
      </c>
      <c r="O79" s="12">
        <v>0</v>
      </c>
      <c r="P79" s="13">
        <v>0</v>
      </c>
      <c r="Q79" s="13">
        <v>13</v>
      </c>
      <c r="R79" s="11">
        <v>0</v>
      </c>
      <c r="S79" s="12">
        <v>0</v>
      </c>
      <c r="T79" s="13">
        <v>0</v>
      </c>
      <c r="U79" s="13">
        <v>2</v>
      </c>
      <c r="V79" s="20">
        <f t="shared" si="11"/>
        <v>1</v>
      </c>
      <c r="W79" s="21">
        <f t="shared" si="12"/>
        <v>18</v>
      </c>
      <c r="X79" s="22">
        <f t="shared" si="6"/>
        <v>19</v>
      </c>
    </row>
    <row r="80" spans="1:24" x14ac:dyDescent="0.3">
      <c r="A80" s="79" t="s">
        <v>60</v>
      </c>
      <c r="B80" s="27" t="s">
        <v>156</v>
      </c>
      <c r="C80" s="19">
        <v>7</v>
      </c>
      <c r="D80" s="11">
        <v>0</v>
      </c>
      <c r="E80" s="12">
        <v>0</v>
      </c>
      <c r="F80" s="11">
        <v>0</v>
      </c>
      <c r="G80" s="12">
        <v>1</v>
      </c>
      <c r="H80" s="13">
        <v>0</v>
      </c>
      <c r="I80" s="13">
        <v>0</v>
      </c>
      <c r="J80" s="11">
        <v>0</v>
      </c>
      <c r="K80" s="12">
        <v>0</v>
      </c>
      <c r="L80" s="13">
        <v>0</v>
      </c>
      <c r="M80" s="13">
        <v>1</v>
      </c>
      <c r="N80" s="11">
        <v>0</v>
      </c>
      <c r="O80" s="12">
        <v>0</v>
      </c>
      <c r="P80" s="13">
        <v>0</v>
      </c>
      <c r="Q80" s="13">
        <v>12</v>
      </c>
      <c r="R80" s="11">
        <v>0</v>
      </c>
      <c r="S80" s="12">
        <v>0</v>
      </c>
      <c r="T80" s="13">
        <v>0</v>
      </c>
      <c r="U80" s="13">
        <v>0</v>
      </c>
      <c r="V80" s="20">
        <f t="shared" si="11"/>
        <v>0</v>
      </c>
      <c r="W80" s="21">
        <f t="shared" si="12"/>
        <v>14</v>
      </c>
      <c r="X80" s="22">
        <f t="shared" si="6"/>
        <v>14</v>
      </c>
    </row>
    <row r="81" spans="1:24" x14ac:dyDescent="0.3">
      <c r="A81" s="79" t="s">
        <v>61</v>
      </c>
      <c r="B81" s="27" t="s">
        <v>162</v>
      </c>
      <c r="C81" s="19">
        <v>7</v>
      </c>
      <c r="D81" s="11">
        <v>1</v>
      </c>
      <c r="E81" s="12">
        <v>2</v>
      </c>
      <c r="F81" s="11">
        <v>0</v>
      </c>
      <c r="G81" s="12">
        <v>0</v>
      </c>
      <c r="H81" s="13">
        <v>0</v>
      </c>
      <c r="I81" s="13">
        <v>0</v>
      </c>
      <c r="J81" s="11">
        <v>0</v>
      </c>
      <c r="K81" s="12">
        <v>1</v>
      </c>
      <c r="L81" s="13">
        <v>0</v>
      </c>
      <c r="M81" s="13">
        <v>1</v>
      </c>
      <c r="N81" s="11">
        <v>0</v>
      </c>
      <c r="O81" s="12">
        <v>0</v>
      </c>
      <c r="P81" s="13">
        <v>3</v>
      </c>
      <c r="Q81" s="13">
        <v>3</v>
      </c>
      <c r="R81" s="11">
        <v>0</v>
      </c>
      <c r="S81" s="12">
        <v>0</v>
      </c>
      <c r="T81" s="13">
        <v>0</v>
      </c>
      <c r="U81" s="13">
        <v>0</v>
      </c>
      <c r="V81" s="20">
        <f t="shared" si="11"/>
        <v>4</v>
      </c>
      <c r="W81" s="21">
        <f t="shared" si="12"/>
        <v>7</v>
      </c>
      <c r="X81" s="22">
        <f t="shared" si="6"/>
        <v>11</v>
      </c>
    </row>
    <row r="82" spans="1:24" x14ac:dyDescent="0.3">
      <c r="A82" s="79" t="s">
        <v>62</v>
      </c>
      <c r="B82" s="27" t="s">
        <v>157</v>
      </c>
      <c r="C82" s="19">
        <v>7</v>
      </c>
      <c r="D82" s="11">
        <v>0</v>
      </c>
      <c r="E82" s="12">
        <v>1</v>
      </c>
      <c r="F82" s="11">
        <v>1</v>
      </c>
      <c r="G82" s="12">
        <v>1</v>
      </c>
      <c r="H82" s="13">
        <v>0</v>
      </c>
      <c r="I82" s="13">
        <v>0</v>
      </c>
      <c r="J82" s="11">
        <v>0</v>
      </c>
      <c r="K82" s="12">
        <v>2</v>
      </c>
      <c r="L82" s="13">
        <v>1</v>
      </c>
      <c r="M82" s="13">
        <v>4</v>
      </c>
      <c r="N82" s="11">
        <v>0</v>
      </c>
      <c r="O82" s="12">
        <v>0</v>
      </c>
      <c r="P82" s="13">
        <v>4</v>
      </c>
      <c r="Q82" s="13">
        <v>6</v>
      </c>
      <c r="R82" s="11">
        <v>0</v>
      </c>
      <c r="S82" s="12">
        <v>0</v>
      </c>
      <c r="T82" s="13">
        <v>0</v>
      </c>
      <c r="U82" s="13">
        <v>0</v>
      </c>
      <c r="V82" s="20">
        <f t="shared" si="11"/>
        <v>6</v>
      </c>
      <c r="W82" s="21">
        <f t="shared" si="12"/>
        <v>14</v>
      </c>
      <c r="X82" s="22">
        <f t="shared" si="6"/>
        <v>20</v>
      </c>
    </row>
    <row r="83" spans="1:24" x14ac:dyDescent="0.3">
      <c r="A83" s="79" t="s">
        <v>15</v>
      </c>
      <c r="B83" s="27" t="s">
        <v>158</v>
      </c>
      <c r="C83" s="19">
        <v>7</v>
      </c>
      <c r="D83" s="11">
        <v>14</v>
      </c>
      <c r="E83" s="12">
        <v>8</v>
      </c>
      <c r="F83" s="11">
        <v>1</v>
      </c>
      <c r="G83" s="12">
        <v>0</v>
      </c>
      <c r="H83" s="13">
        <v>0</v>
      </c>
      <c r="I83" s="13">
        <v>0</v>
      </c>
      <c r="J83" s="11">
        <v>1</v>
      </c>
      <c r="K83" s="12">
        <v>0</v>
      </c>
      <c r="L83" s="13">
        <v>0</v>
      </c>
      <c r="M83" s="13">
        <v>0</v>
      </c>
      <c r="N83" s="11">
        <v>0</v>
      </c>
      <c r="O83" s="12">
        <v>0</v>
      </c>
      <c r="P83" s="13">
        <v>21</v>
      </c>
      <c r="Q83" s="13">
        <v>3</v>
      </c>
      <c r="R83" s="11">
        <v>0</v>
      </c>
      <c r="S83" s="12">
        <v>0</v>
      </c>
      <c r="T83" s="13">
        <v>1</v>
      </c>
      <c r="U83" s="13">
        <v>0</v>
      </c>
      <c r="V83" s="20">
        <f t="shared" si="11"/>
        <v>38</v>
      </c>
      <c r="W83" s="21">
        <f t="shared" si="12"/>
        <v>11</v>
      </c>
      <c r="X83" s="22">
        <f t="shared" si="6"/>
        <v>49</v>
      </c>
    </row>
    <row r="84" spans="1:24" x14ac:dyDescent="0.3">
      <c r="A84" s="79" t="s">
        <v>17</v>
      </c>
      <c r="B84" s="27" t="s">
        <v>159</v>
      </c>
      <c r="C84" s="19">
        <v>7</v>
      </c>
      <c r="D84" s="11">
        <v>27</v>
      </c>
      <c r="E84" s="12">
        <v>13</v>
      </c>
      <c r="F84" s="11">
        <v>0</v>
      </c>
      <c r="G84" s="12">
        <v>0</v>
      </c>
      <c r="H84" s="13">
        <v>0</v>
      </c>
      <c r="I84" s="13">
        <v>0</v>
      </c>
      <c r="J84" s="11">
        <v>3</v>
      </c>
      <c r="K84" s="12">
        <v>2</v>
      </c>
      <c r="L84" s="13">
        <v>1</v>
      </c>
      <c r="M84" s="13">
        <v>0</v>
      </c>
      <c r="N84" s="11">
        <v>0</v>
      </c>
      <c r="O84" s="12">
        <v>0</v>
      </c>
      <c r="P84" s="13">
        <v>20</v>
      </c>
      <c r="Q84" s="13">
        <v>1</v>
      </c>
      <c r="R84" s="11">
        <v>0</v>
      </c>
      <c r="S84" s="12">
        <v>0</v>
      </c>
      <c r="T84" s="13">
        <v>1</v>
      </c>
      <c r="U84" s="13">
        <v>0</v>
      </c>
      <c r="V84" s="20">
        <f t="shared" si="11"/>
        <v>52</v>
      </c>
      <c r="W84" s="21">
        <f t="shared" si="12"/>
        <v>16</v>
      </c>
      <c r="X84" s="22">
        <f t="shared" si="6"/>
        <v>68</v>
      </c>
    </row>
    <row r="85" spans="1:24" x14ac:dyDescent="0.3">
      <c r="A85" s="79" t="s">
        <v>18</v>
      </c>
      <c r="B85" s="27" t="s">
        <v>160</v>
      </c>
      <c r="C85" s="19">
        <v>7</v>
      </c>
      <c r="D85" s="11">
        <v>22</v>
      </c>
      <c r="E85" s="12">
        <v>3</v>
      </c>
      <c r="F85" s="11">
        <v>3</v>
      </c>
      <c r="G85" s="12">
        <v>0</v>
      </c>
      <c r="H85" s="13">
        <v>0</v>
      </c>
      <c r="I85" s="13">
        <v>0</v>
      </c>
      <c r="J85" s="11">
        <v>1</v>
      </c>
      <c r="K85" s="12">
        <v>0</v>
      </c>
      <c r="L85" s="13">
        <v>0</v>
      </c>
      <c r="M85" s="13">
        <v>0</v>
      </c>
      <c r="N85" s="11">
        <v>0</v>
      </c>
      <c r="O85" s="12">
        <v>0</v>
      </c>
      <c r="P85" s="13">
        <v>16</v>
      </c>
      <c r="Q85" s="13">
        <v>1</v>
      </c>
      <c r="R85" s="11">
        <v>0</v>
      </c>
      <c r="S85" s="12">
        <v>0</v>
      </c>
      <c r="T85" s="13">
        <v>0</v>
      </c>
      <c r="U85" s="13">
        <v>0</v>
      </c>
      <c r="V85" s="20">
        <f t="shared" si="11"/>
        <v>42</v>
      </c>
      <c r="W85" s="21">
        <f t="shared" si="12"/>
        <v>4</v>
      </c>
      <c r="X85" s="22">
        <f t="shared" si="6"/>
        <v>46</v>
      </c>
    </row>
    <row r="86" spans="1:24" x14ac:dyDescent="0.3">
      <c r="A86" s="79" t="s">
        <v>19</v>
      </c>
      <c r="B86" s="27" t="s">
        <v>161</v>
      </c>
      <c r="C86" s="19">
        <v>7</v>
      </c>
      <c r="D86" s="11">
        <v>28</v>
      </c>
      <c r="E86" s="12">
        <v>7</v>
      </c>
      <c r="F86" s="11">
        <v>0</v>
      </c>
      <c r="G86" s="12">
        <v>0</v>
      </c>
      <c r="H86" s="13">
        <v>0</v>
      </c>
      <c r="I86" s="13">
        <v>0</v>
      </c>
      <c r="J86" s="11">
        <v>1</v>
      </c>
      <c r="K86" s="12">
        <v>0</v>
      </c>
      <c r="L86" s="13">
        <v>0</v>
      </c>
      <c r="M86" s="13">
        <v>1</v>
      </c>
      <c r="N86" s="11">
        <v>0</v>
      </c>
      <c r="O86" s="12">
        <v>0</v>
      </c>
      <c r="P86" s="13">
        <v>1</v>
      </c>
      <c r="Q86" s="13">
        <v>0</v>
      </c>
      <c r="R86" s="11">
        <v>1</v>
      </c>
      <c r="S86" s="12">
        <v>0</v>
      </c>
      <c r="T86" s="13">
        <v>0</v>
      </c>
      <c r="U86" s="13">
        <v>0</v>
      </c>
      <c r="V86" s="20">
        <f t="shared" si="11"/>
        <v>31</v>
      </c>
      <c r="W86" s="21">
        <f t="shared" si="12"/>
        <v>8</v>
      </c>
      <c r="X86" s="22">
        <f t="shared" si="6"/>
        <v>39</v>
      </c>
    </row>
    <row r="87" spans="1:24" x14ac:dyDescent="0.3">
      <c r="A87" s="79" t="s">
        <v>23</v>
      </c>
      <c r="B87" s="27" t="s">
        <v>163</v>
      </c>
      <c r="C87" s="19">
        <v>7</v>
      </c>
      <c r="D87" s="11">
        <v>0</v>
      </c>
      <c r="E87" s="12">
        <v>0</v>
      </c>
      <c r="F87" s="11">
        <v>1</v>
      </c>
      <c r="G87" s="12">
        <v>1</v>
      </c>
      <c r="H87" s="13">
        <v>0</v>
      </c>
      <c r="I87" s="13">
        <v>0</v>
      </c>
      <c r="J87" s="11">
        <v>0</v>
      </c>
      <c r="K87" s="12">
        <v>0</v>
      </c>
      <c r="L87" s="13">
        <v>0</v>
      </c>
      <c r="M87" s="13">
        <v>5</v>
      </c>
      <c r="N87" s="11">
        <v>0</v>
      </c>
      <c r="O87" s="12">
        <v>0</v>
      </c>
      <c r="P87" s="13">
        <v>9</v>
      </c>
      <c r="Q87" s="13">
        <v>20</v>
      </c>
      <c r="R87" s="11">
        <v>1</v>
      </c>
      <c r="S87" s="12">
        <v>0</v>
      </c>
      <c r="T87" s="13">
        <v>0</v>
      </c>
      <c r="U87" s="13">
        <v>0</v>
      </c>
      <c r="V87" s="20">
        <f t="shared" si="11"/>
        <v>11</v>
      </c>
      <c r="W87" s="21">
        <f t="shared" si="12"/>
        <v>26</v>
      </c>
      <c r="X87" s="22">
        <f t="shared" si="6"/>
        <v>37</v>
      </c>
    </row>
    <row r="88" spans="1:24" x14ac:dyDescent="0.3">
      <c r="A88" s="79" t="s">
        <v>191</v>
      </c>
      <c r="B88" s="27" t="s">
        <v>192</v>
      </c>
      <c r="C88" s="19">
        <v>7</v>
      </c>
      <c r="D88" s="11">
        <v>0</v>
      </c>
      <c r="E88" s="12">
        <v>0</v>
      </c>
      <c r="F88" s="11">
        <v>0</v>
      </c>
      <c r="G88" s="12">
        <v>0</v>
      </c>
      <c r="H88" s="13">
        <v>0</v>
      </c>
      <c r="I88" s="13">
        <v>0</v>
      </c>
      <c r="J88" s="11">
        <v>0</v>
      </c>
      <c r="K88" s="12">
        <v>0</v>
      </c>
      <c r="L88" s="13">
        <v>0</v>
      </c>
      <c r="M88" s="13">
        <v>0</v>
      </c>
      <c r="N88" s="11">
        <v>0</v>
      </c>
      <c r="O88" s="12">
        <v>0</v>
      </c>
      <c r="P88" s="13">
        <v>0</v>
      </c>
      <c r="Q88" s="13">
        <v>0</v>
      </c>
      <c r="R88" s="11">
        <v>0</v>
      </c>
      <c r="S88" s="12">
        <v>0</v>
      </c>
      <c r="T88" s="13">
        <v>0</v>
      </c>
      <c r="U88" s="13">
        <v>0</v>
      </c>
      <c r="V88" s="20">
        <f t="shared" si="11"/>
        <v>0</v>
      </c>
      <c r="W88" s="21">
        <f t="shared" si="12"/>
        <v>0</v>
      </c>
      <c r="X88" s="22">
        <f t="shared" si="6"/>
        <v>0</v>
      </c>
    </row>
    <row r="89" spans="1:24" x14ac:dyDescent="0.3">
      <c r="A89" s="79" t="s">
        <v>26</v>
      </c>
      <c r="B89" s="27" t="s">
        <v>142</v>
      </c>
      <c r="C89" s="19">
        <v>7</v>
      </c>
      <c r="D89" s="11">
        <v>3</v>
      </c>
      <c r="E89" s="12">
        <v>5</v>
      </c>
      <c r="F89" s="11">
        <v>0</v>
      </c>
      <c r="G89" s="12">
        <v>0</v>
      </c>
      <c r="H89" s="13">
        <v>0</v>
      </c>
      <c r="I89" s="13">
        <v>0</v>
      </c>
      <c r="J89" s="11">
        <v>0</v>
      </c>
      <c r="K89" s="12">
        <v>0</v>
      </c>
      <c r="L89" s="13">
        <v>1</v>
      </c>
      <c r="M89" s="13">
        <v>2</v>
      </c>
      <c r="N89" s="11">
        <v>0</v>
      </c>
      <c r="O89" s="12">
        <v>0</v>
      </c>
      <c r="P89" s="13">
        <v>17</v>
      </c>
      <c r="Q89" s="13">
        <v>31</v>
      </c>
      <c r="R89" s="11">
        <v>0</v>
      </c>
      <c r="S89" s="12">
        <v>0</v>
      </c>
      <c r="T89" s="13">
        <v>1</v>
      </c>
      <c r="U89" s="13">
        <v>0</v>
      </c>
      <c r="V89" s="20">
        <f t="shared" si="11"/>
        <v>22</v>
      </c>
      <c r="W89" s="21">
        <f t="shared" si="12"/>
        <v>38</v>
      </c>
      <c r="X89" s="22">
        <f t="shared" si="6"/>
        <v>60</v>
      </c>
    </row>
    <row r="90" spans="1:24" x14ac:dyDescent="0.3">
      <c r="A90" s="79" t="s">
        <v>27</v>
      </c>
      <c r="B90" s="27" t="s">
        <v>141</v>
      </c>
      <c r="C90" s="19">
        <v>7</v>
      </c>
      <c r="D90" s="11">
        <v>6</v>
      </c>
      <c r="E90" s="12">
        <v>1</v>
      </c>
      <c r="F90" s="11">
        <v>1</v>
      </c>
      <c r="G90" s="12">
        <v>0</v>
      </c>
      <c r="H90" s="13">
        <v>0</v>
      </c>
      <c r="I90" s="13">
        <v>0</v>
      </c>
      <c r="J90" s="11">
        <v>1</v>
      </c>
      <c r="K90" s="12">
        <v>0</v>
      </c>
      <c r="L90" s="13">
        <v>1</v>
      </c>
      <c r="M90" s="13">
        <v>0</v>
      </c>
      <c r="N90" s="11">
        <v>0</v>
      </c>
      <c r="O90" s="12">
        <v>0</v>
      </c>
      <c r="P90" s="13">
        <v>7</v>
      </c>
      <c r="Q90" s="13">
        <v>12</v>
      </c>
      <c r="R90" s="11">
        <v>0</v>
      </c>
      <c r="S90" s="12">
        <v>0</v>
      </c>
      <c r="T90" s="13">
        <v>0</v>
      </c>
      <c r="U90" s="13">
        <v>0</v>
      </c>
      <c r="V90" s="20">
        <f t="shared" si="11"/>
        <v>16</v>
      </c>
      <c r="W90" s="21">
        <f t="shared" si="12"/>
        <v>13</v>
      </c>
      <c r="X90" s="22">
        <f t="shared" si="6"/>
        <v>29</v>
      </c>
    </row>
    <row r="91" spans="1:24" ht="13.8" customHeight="1" x14ac:dyDescent="0.3">
      <c r="A91" s="80" t="s">
        <v>28</v>
      </c>
      <c r="B91" s="28" t="s">
        <v>140</v>
      </c>
      <c r="C91" s="19">
        <v>7</v>
      </c>
      <c r="D91" s="11">
        <v>1</v>
      </c>
      <c r="E91" s="12">
        <v>0</v>
      </c>
      <c r="F91" s="11">
        <v>2</v>
      </c>
      <c r="G91" s="12">
        <v>1</v>
      </c>
      <c r="H91" s="13">
        <v>0</v>
      </c>
      <c r="I91" s="13">
        <v>0</v>
      </c>
      <c r="J91" s="11">
        <v>0</v>
      </c>
      <c r="K91" s="12">
        <v>0</v>
      </c>
      <c r="L91" s="13">
        <v>1</v>
      </c>
      <c r="M91" s="13">
        <v>5</v>
      </c>
      <c r="N91" s="11">
        <v>0</v>
      </c>
      <c r="O91" s="12">
        <v>0</v>
      </c>
      <c r="P91" s="13">
        <v>4</v>
      </c>
      <c r="Q91" s="13">
        <v>9</v>
      </c>
      <c r="R91" s="11">
        <v>0</v>
      </c>
      <c r="S91" s="12">
        <v>0</v>
      </c>
      <c r="T91" s="13">
        <v>0</v>
      </c>
      <c r="U91" s="13">
        <v>0</v>
      </c>
      <c r="V91" s="20">
        <f t="shared" si="11"/>
        <v>8</v>
      </c>
      <c r="W91" s="21">
        <f t="shared" si="12"/>
        <v>15</v>
      </c>
      <c r="X91" s="22">
        <f t="shared" si="6"/>
        <v>23</v>
      </c>
    </row>
    <row r="92" spans="1:24" ht="13.8" customHeight="1" x14ac:dyDescent="0.3">
      <c r="A92" s="80" t="s">
        <v>63</v>
      </c>
      <c r="B92" s="28" t="s">
        <v>164</v>
      </c>
      <c r="C92" s="19">
        <v>7</v>
      </c>
      <c r="D92" s="11">
        <v>2</v>
      </c>
      <c r="E92" s="12">
        <v>1</v>
      </c>
      <c r="F92" s="11">
        <v>3</v>
      </c>
      <c r="G92" s="12">
        <v>4</v>
      </c>
      <c r="H92" s="13">
        <v>0</v>
      </c>
      <c r="I92" s="13">
        <v>0</v>
      </c>
      <c r="J92" s="11">
        <v>0</v>
      </c>
      <c r="K92" s="12">
        <v>1</v>
      </c>
      <c r="L92" s="13">
        <v>7</v>
      </c>
      <c r="M92" s="13">
        <v>5</v>
      </c>
      <c r="N92" s="11">
        <v>0</v>
      </c>
      <c r="O92" s="12">
        <v>0</v>
      </c>
      <c r="P92" s="13">
        <v>36</v>
      </c>
      <c r="Q92" s="13">
        <v>48</v>
      </c>
      <c r="R92" s="11">
        <v>0</v>
      </c>
      <c r="S92" s="12">
        <v>2</v>
      </c>
      <c r="T92" s="13">
        <v>0</v>
      </c>
      <c r="U92" s="13">
        <v>0</v>
      </c>
      <c r="V92" s="20">
        <f t="shared" si="11"/>
        <v>48</v>
      </c>
      <c r="W92" s="21">
        <f t="shared" si="12"/>
        <v>61</v>
      </c>
      <c r="X92" s="22">
        <f t="shared" si="6"/>
        <v>109</v>
      </c>
    </row>
    <row r="93" spans="1:24" x14ac:dyDescent="0.3">
      <c r="A93" s="79" t="s">
        <v>32</v>
      </c>
      <c r="B93" s="27" t="s">
        <v>190</v>
      </c>
      <c r="C93" s="19">
        <v>7</v>
      </c>
      <c r="D93" s="11">
        <v>1</v>
      </c>
      <c r="E93" s="12">
        <v>8</v>
      </c>
      <c r="F93" s="11">
        <v>0</v>
      </c>
      <c r="G93" s="12">
        <v>0</v>
      </c>
      <c r="H93" s="13">
        <v>0</v>
      </c>
      <c r="I93" s="13">
        <v>0</v>
      </c>
      <c r="J93" s="11">
        <v>0</v>
      </c>
      <c r="K93" s="12">
        <v>0</v>
      </c>
      <c r="L93" s="13">
        <v>0</v>
      </c>
      <c r="M93" s="13">
        <v>0</v>
      </c>
      <c r="N93" s="11">
        <v>0</v>
      </c>
      <c r="O93" s="12">
        <v>0</v>
      </c>
      <c r="P93" s="13">
        <v>8</v>
      </c>
      <c r="Q93" s="13">
        <v>4</v>
      </c>
      <c r="R93" s="11">
        <v>0</v>
      </c>
      <c r="S93" s="12">
        <v>2</v>
      </c>
      <c r="T93" s="13">
        <v>0</v>
      </c>
      <c r="U93" s="13">
        <v>0</v>
      </c>
      <c r="V93" s="20">
        <f t="shared" si="11"/>
        <v>9</v>
      </c>
      <c r="W93" s="21">
        <f t="shared" si="12"/>
        <v>14</v>
      </c>
      <c r="X93" s="22">
        <f t="shared" si="6"/>
        <v>23</v>
      </c>
    </row>
    <row r="94" spans="1:24" ht="13.8" customHeight="1" x14ac:dyDescent="0.3">
      <c r="A94" s="80" t="s">
        <v>34</v>
      </c>
      <c r="B94" s="28" t="s">
        <v>139</v>
      </c>
      <c r="C94" s="19">
        <v>7</v>
      </c>
      <c r="D94" s="11">
        <v>0</v>
      </c>
      <c r="E94" s="12">
        <v>1</v>
      </c>
      <c r="F94" s="11">
        <v>0</v>
      </c>
      <c r="G94" s="12">
        <v>1</v>
      </c>
      <c r="H94" s="13">
        <v>0</v>
      </c>
      <c r="I94" s="13">
        <v>0</v>
      </c>
      <c r="J94" s="11">
        <v>0</v>
      </c>
      <c r="K94" s="12">
        <v>1</v>
      </c>
      <c r="L94" s="13">
        <v>0</v>
      </c>
      <c r="M94" s="13">
        <v>0</v>
      </c>
      <c r="N94" s="11">
        <v>0</v>
      </c>
      <c r="O94" s="12">
        <v>0</v>
      </c>
      <c r="P94" s="13">
        <v>9</v>
      </c>
      <c r="Q94" s="13">
        <v>47</v>
      </c>
      <c r="R94" s="11">
        <v>0</v>
      </c>
      <c r="S94" s="12">
        <v>2</v>
      </c>
      <c r="T94" s="13">
        <v>0</v>
      </c>
      <c r="U94" s="13">
        <v>0</v>
      </c>
      <c r="V94" s="20">
        <f t="shared" si="11"/>
        <v>9</v>
      </c>
      <c r="W94" s="21">
        <f t="shared" si="12"/>
        <v>52</v>
      </c>
      <c r="X94" s="22">
        <f t="shared" si="6"/>
        <v>61</v>
      </c>
    </row>
    <row r="95" spans="1:24" x14ac:dyDescent="0.3">
      <c r="A95" s="79" t="s">
        <v>64</v>
      </c>
      <c r="B95" s="27" t="s">
        <v>166</v>
      </c>
      <c r="C95" s="19">
        <v>7</v>
      </c>
      <c r="D95" s="11">
        <v>1</v>
      </c>
      <c r="E95" s="12">
        <v>1</v>
      </c>
      <c r="F95" s="11">
        <v>0</v>
      </c>
      <c r="G95" s="12">
        <v>2</v>
      </c>
      <c r="H95" s="13">
        <v>0</v>
      </c>
      <c r="I95" s="13">
        <v>0</v>
      </c>
      <c r="J95" s="11">
        <v>1</v>
      </c>
      <c r="K95" s="12">
        <v>0</v>
      </c>
      <c r="L95" s="13">
        <v>7</v>
      </c>
      <c r="M95" s="13">
        <v>24</v>
      </c>
      <c r="N95" s="11">
        <v>0</v>
      </c>
      <c r="O95" s="12">
        <v>0</v>
      </c>
      <c r="P95" s="13">
        <v>32</v>
      </c>
      <c r="Q95" s="13">
        <v>21</v>
      </c>
      <c r="R95" s="11">
        <v>1</v>
      </c>
      <c r="S95" s="12">
        <v>0</v>
      </c>
      <c r="T95" s="13">
        <v>0</v>
      </c>
      <c r="U95" s="13">
        <v>1</v>
      </c>
      <c r="V95" s="20">
        <f t="shared" si="11"/>
        <v>42</v>
      </c>
      <c r="W95" s="21">
        <f t="shared" si="12"/>
        <v>49</v>
      </c>
      <c r="X95" s="22">
        <f t="shared" si="6"/>
        <v>91</v>
      </c>
    </row>
    <row r="96" spans="1:24" x14ac:dyDescent="0.3">
      <c r="A96" s="79" t="s">
        <v>36</v>
      </c>
      <c r="B96" s="27" t="s">
        <v>165</v>
      </c>
      <c r="C96" s="19">
        <v>7</v>
      </c>
      <c r="D96" s="11">
        <v>0</v>
      </c>
      <c r="E96" s="12">
        <v>0</v>
      </c>
      <c r="F96" s="11">
        <v>0</v>
      </c>
      <c r="G96" s="12">
        <v>1</v>
      </c>
      <c r="H96" s="13">
        <v>0</v>
      </c>
      <c r="I96" s="13">
        <v>0</v>
      </c>
      <c r="J96" s="11">
        <v>0</v>
      </c>
      <c r="K96" s="12">
        <v>0</v>
      </c>
      <c r="L96" s="13">
        <v>1</v>
      </c>
      <c r="M96" s="13">
        <v>8</v>
      </c>
      <c r="N96" s="11">
        <v>0</v>
      </c>
      <c r="O96" s="12">
        <v>0</v>
      </c>
      <c r="P96" s="13">
        <v>2</v>
      </c>
      <c r="Q96" s="13">
        <v>31</v>
      </c>
      <c r="R96" s="11">
        <v>0</v>
      </c>
      <c r="S96" s="12">
        <v>1</v>
      </c>
      <c r="T96" s="13">
        <v>0</v>
      </c>
      <c r="U96" s="13">
        <v>0</v>
      </c>
      <c r="V96" s="20">
        <f t="shared" si="11"/>
        <v>3</v>
      </c>
      <c r="W96" s="21">
        <f t="shared" si="12"/>
        <v>41</v>
      </c>
      <c r="X96" s="22">
        <f t="shared" si="6"/>
        <v>44</v>
      </c>
    </row>
    <row r="97" spans="1:24" x14ac:dyDescent="0.3">
      <c r="A97" s="79" t="s">
        <v>38</v>
      </c>
      <c r="B97" s="27" t="s">
        <v>167</v>
      </c>
      <c r="C97" s="19">
        <v>7</v>
      </c>
      <c r="D97" s="11">
        <v>1</v>
      </c>
      <c r="E97" s="12">
        <v>2</v>
      </c>
      <c r="F97" s="11">
        <v>0</v>
      </c>
      <c r="G97" s="12">
        <v>0</v>
      </c>
      <c r="H97" s="13">
        <v>0</v>
      </c>
      <c r="I97" s="13">
        <v>0</v>
      </c>
      <c r="J97" s="11">
        <v>0</v>
      </c>
      <c r="K97" s="12">
        <v>0</v>
      </c>
      <c r="L97" s="13">
        <v>0</v>
      </c>
      <c r="M97" s="13">
        <v>0</v>
      </c>
      <c r="N97" s="11">
        <v>0</v>
      </c>
      <c r="O97" s="12">
        <v>0</v>
      </c>
      <c r="P97" s="13">
        <v>6</v>
      </c>
      <c r="Q97" s="13">
        <v>0</v>
      </c>
      <c r="R97" s="11">
        <v>0</v>
      </c>
      <c r="S97" s="12">
        <v>0</v>
      </c>
      <c r="T97" s="13">
        <v>1</v>
      </c>
      <c r="U97" s="13">
        <v>0</v>
      </c>
      <c r="V97" s="20">
        <f t="shared" si="11"/>
        <v>8</v>
      </c>
      <c r="W97" s="21">
        <f t="shared" si="12"/>
        <v>2</v>
      </c>
      <c r="X97" s="22">
        <f t="shared" si="6"/>
        <v>10</v>
      </c>
    </row>
    <row r="98" spans="1:24" x14ac:dyDescent="0.3">
      <c r="A98" s="79" t="s">
        <v>39</v>
      </c>
      <c r="B98" s="27" t="s">
        <v>168</v>
      </c>
      <c r="C98" s="19">
        <v>7</v>
      </c>
      <c r="D98" s="11">
        <v>1</v>
      </c>
      <c r="E98" s="12">
        <v>0</v>
      </c>
      <c r="F98" s="11">
        <v>0</v>
      </c>
      <c r="G98" s="12">
        <v>1</v>
      </c>
      <c r="H98" s="13">
        <v>0</v>
      </c>
      <c r="I98" s="13">
        <v>0</v>
      </c>
      <c r="J98" s="11">
        <v>0</v>
      </c>
      <c r="K98" s="12">
        <v>0</v>
      </c>
      <c r="L98" s="13">
        <v>0</v>
      </c>
      <c r="M98" s="13">
        <v>0</v>
      </c>
      <c r="N98" s="11">
        <v>0</v>
      </c>
      <c r="O98" s="12">
        <v>0</v>
      </c>
      <c r="P98" s="13">
        <v>10</v>
      </c>
      <c r="Q98" s="13">
        <v>6</v>
      </c>
      <c r="R98" s="11">
        <v>0</v>
      </c>
      <c r="S98" s="12">
        <v>0</v>
      </c>
      <c r="T98" s="13">
        <v>0</v>
      </c>
      <c r="U98" s="13">
        <v>0</v>
      </c>
      <c r="V98" s="20">
        <f t="shared" si="11"/>
        <v>11</v>
      </c>
      <c r="W98" s="21">
        <f t="shared" si="12"/>
        <v>7</v>
      </c>
      <c r="X98" s="22">
        <f t="shared" si="6"/>
        <v>18</v>
      </c>
    </row>
    <row r="99" spans="1:24" x14ac:dyDescent="0.3">
      <c r="A99" s="79" t="s">
        <v>41</v>
      </c>
      <c r="B99" s="27" t="s">
        <v>182</v>
      </c>
      <c r="C99" s="19">
        <v>7</v>
      </c>
      <c r="D99" s="11">
        <v>0</v>
      </c>
      <c r="E99" s="12">
        <v>0</v>
      </c>
      <c r="F99" s="11">
        <v>1</v>
      </c>
      <c r="G99" s="12">
        <v>1</v>
      </c>
      <c r="H99" s="13">
        <v>0</v>
      </c>
      <c r="I99" s="13">
        <v>0</v>
      </c>
      <c r="J99" s="11">
        <v>0</v>
      </c>
      <c r="K99" s="12">
        <v>0</v>
      </c>
      <c r="L99" s="13">
        <v>1</v>
      </c>
      <c r="M99" s="13">
        <v>6</v>
      </c>
      <c r="N99" s="11">
        <v>0</v>
      </c>
      <c r="O99" s="12">
        <v>0</v>
      </c>
      <c r="P99" s="13">
        <v>6</v>
      </c>
      <c r="Q99" s="13">
        <v>7</v>
      </c>
      <c r="R99" s="11">
        <v>2</v>
      </c>
      <c r="S99" s="12">
        <v>0</v>
      </c>
      <c r="T99" s="13">
        <v>0</v>
      </c>
      <c r="U99" s="13">
        <v>0</v>
      </c>
      <c r="V99" s="20">
        <f t="shared" ref="V99:V123" si="13">SUMIF($D$2:$U$2,"Men",D99:U99)</f>
        <v>10</v>
      </c>
      <c r="W99" s="21">
        <f t="shared" ref="W99:W123" si="14">SUMIF($D$2:$U$2,"Women",D99:U99)</f>
        <v>14</v>
      </c>
      <c r="X99" s="22">
        <f t="shared" si="6"/>
        <v>24</v>
      </c>
    </row>
    <row r="100" spans="1:24" x14ac:dyDescent="0.3">
      <c r="A100" s="79" t="s">
        <v>44</v>
      </c>
      <c r="B100" s="27" t="s">
        <v>181</v>
      </c>
      <c r="C100" s="19">
        <v>7</v>
      </c>
      <c r="D100" s="11">
        <v>0</v>
      </c>
      <c r="E100" s="12">
        <v>0</v>
      </c>
      <c r="F100" s="11">
        <v>1</v>
      </c>
      <c r="G100" s="12">
        <v>0</v>
      </c>
      <c r="H100" s="13">
        <v>0</v>
      </c>
      <c r="I100" s="13">
        <v>0</v>
      </c>
      <c r="J100" s="11">
        <v>0</v>
      </c>
      <c r="K100" s="12">
        <v>0</v>
      </c>
      <c r="L100" s="13">
        <v>1</v>
      </c>
      <c r="M100" s="13">
        <v>0</v>
      </c>
      <c r="N100" s="11">
        <v>0</v>
      </c>
      <c r="O100" s="12">
        <v>0</v>
      </c>
      <c r="P100" s="13">
        <v>4</v>
      </c>
      <c r="Q100" s="13">
        <v>10</v>
      </c>
      <c r="R100" s="11">
        <v>0</v>
      </c>
      <c r="S100" s="12">
        <v>0</v>
      </c>
      <c r="T100" s="13">
        <v>1</v>
      </c>
      <c r="U100" s="13">
        <v>0</v>
      </c>
      <c r="V100" s="20">
        <f t="shared" si="13"/>
        <v>7</v>
      </c>
      <c r="W100" s="21">
        <f t="shared" si="14"/>
        <v>10</v>
      </c>
      <c r="X100" s="22">
        <f t="shared" si="6"/>
        <v>17</v>
      </c>
    </row>
    <row r="101" spans="1:24" x14ac:dyDescent="0.3">
      <c r="A101" s="79" t="s">
        <v>45</v>
      </c>
      <c r="B101" s="27" t="s">
        <v>180</v>
      </c>
      <c r="C101" s="19">
        <v>7</v>
      </c>
      <c r="D101" s="11">
        <v>0</v>
      </c>
      <c r="E101" s="12">
        <v>0</v>
      </c>
      <c r="F101" s="11">
        <v>0</v>
      </c>
      <c r="G101" s="12">
        <v>0</v>
      </c>
      <c r="H101" s="13">
        <v>0</v>
      </c>
      <c r="I101" s="13">
        <v>0</v>
      </c>
      <c r="J101" s="11">
        <v>0</v>
      </c>
      <c r="K101" s="12">
        <v>0</v>
      </c>
      <c r="L101" s="13">
        <v>0</v>
      </c>
      <c r="M101" s="13">
        <v>0</v>
      </c>
      <c r="N101" s="11">
        <v>0</v>
      </c>
      <c r="O101" s="12">
        <v>0</v>
      </c>
      <c r="P101" s="13">
        <v>11</v>
      </c>
      <c r="Q101" s="13">
        <v>7</v>
      </c>
      <c r="R101" s="11">
        <v>0</v>
      </c>
      <c r="S101" s="12">
        <v>0</v>
      </c>
      <c r="T101" s="13">
        <v>0</v>
      </c>
      <c r="U101" s="13">
        <v>0</v>
      </c>
      <c r="V101" s="20">
        <f t="shared" si="13"/>
        <v>11</v>
      </c>
      <c r="W101" s="21">
        <f t="shared" si="14"/>
        <v>7</v>
      </c>
      <c r="X101" s="22">
        <f t="shared" si="6"/>
        <v>18</v>
      </c>
    </row>
    <row r="102" spans="1:24" x14ac:dyDescent="0.3">
      <c r="A102" s="79" t="s">
        <v>46</v>
      </c>
      <c r="B102" s="27" t="s">
        <v>179</v>
      </c>
      <c r="C102" s="19">
        <v>7</v>
      </c>
      <c r="D102" s="11">
        <v>0</v>
      </c>
      <c r="E102" s="12">
        <v>0</v>
      </c>
      <c r="F102" s="11">
        <v>0</v>
      </c>
      <c r="G102" s="12">
        <v>4</v>
      </c>
      <c r="H102" s="13">
        <v>0</v>
      </c>
      <c r="I102" s="13">
        <v>0</v>
      </c>
      <c r="J102" s="11">
        <v>0</v>
      </c>
      <c r="K102" s="12">
        <v>0</v>
      </c>
      <c r="L102" s="13">
        <v>0</v>
      </c>
      <c r="M102" s="13">
        <v>2</v>
      </c>
      <c r="N102" s="11">
        <v>0</v>
      </c>
      <c r="O102" s="12">
        <v>0</v>
      </c>
      <c r="P102" s="13">
        <v>1</v>
      </c>
      <c r="Q102" s="13">
        <v>40</v>
      </c>
      <c r="R102" s="11">
        <v>0</v>
      </c>
      <c r="S102" s="12">
        <v>0</v>
      </c>
      <c r="T102" s="13">
        <v>0</v>
      </c>
      <c r="U102" s="13">
        <v>0</v>
      </c>
      <c r="V102" s="20">
        <f t="shared" si="13"/>
        <v>1</v>
      </c>
      <c r="W102" s="21">
        <f t="shared" si="14"/>
        <v>46</v>
      </c>
      <c r="X102" s="22">
        <f t="shared" si="6"/>
        <v>47</v>
      </c>
    </row>
    <row r="103" spans="1:24" x14ac:dyDescent="0.3">
      <c r="A103" s="79" t="s">
        <v>65</v>
      </c>
      <c r="B103" s="27" t="s">
        <v>178</v>
      </c>
      <c r="C103" s="19">
        <v>7</v>
      </c>
      <c r="D103" s="11">
        <v>0</v>
      </c>
      <c r="E103" s="12">
        <v>0</v>
      </c>
      <c r="F103" s="11">
        <v>1</v>
      </c>
      <c r="G103" s="12">
        <v>1</v>
      </c>
      <c r="H103" s="13">
        <v>0</v>
      </c>
      <c r="I103" s="13">
        <v>0</v>
      </c>
      <c r="J103" s="11">
        <v>1</v>
      </c>
      <c r="K103" s="12">
        <v>2</v>
      </c>
      <c r="L103" s="13">
        <v>0</v>
      </c>
      <c r="M103" s="13">
        <v>5</v>
      </c>
      <c r="N103" s="11">
        <v>0</v>
      </c>
      <c r="O103" s="12">
        <v>0</v>
      </c>
      <c r="P103" s="13">
        <v>10</v>
      </c>
      <c r="Q103" s="13">
        <v>27</v>
      </c>
      <c r="R103" s="11">
        <v>2</v>
      </c>
      <c r="S103" s="12">
        <v>1</v>
      </c>
      <c r="T103" s="13">
        <v>0</v>
      </c>
      <c r="U103" s="13">
        <v>2</v>
      </c>
      <c r="V103" s="20">
        <f t="shared" si="13"/>
        <v>14</v>
      </c>
      <c r="W103" s="21">
        <f t="shared" si="14"/>
        <v>38</v>
      </c>
      <c r="X103" s="22">
        <f t="shared" si="6"/>
        <v>52</v>
      </c>
    </row>
    <row r="104" spans="1:24" x14ac:dyDescent="0.3">
      <c r="A104" s="79" t="s">
        <v>66</v>
      </c>
      <c r="B104" s="27" t="s">
        <v>177</v>
      </c>
      <c r="C104" s="19">
        <v>7</v>
      </c>
      <c r="D104" s="11">
        <v>2</v>
      </c>
      <c r="E104" s="12">
        <v>2</v>
      </c>
      <c r="F104" s="11">
        <v>0</v>
      </c>
      <c r="G104" s="12">
        <v>0</v>
      </c>
      <c r="H104" s="13">
        <v>0</v>
      </c>
      <c r="I104" s="13">
        <v>0</v>
      </c>
      <c r="J104" s="11">
        <v>0</v>
      </c>
      <c r="K104" s="12">
        <v>0</v>
      </c>
      <c r="L104" s="13">
        <v>0</v>
      </c>
      <c r="M104" s="13">
        <v>0</v>
      </c>
      <c r="N104" s="11">
        <v>0</v>
      </c>
      <c r="O104" s="12">
        <v>0</v>
      </c>
      <c r="P104" s="13">
        <v>2</v>
      </c>
      <c r="Q104" s="13">
        <v>3</v>
      </c>
      <c r="R104" s="11">
        <v>0</v>
      </c>
      <c r="S104" s="12">
        <v>0</v>
      </c>
      <c r="T104" s="13">
        <v>0</v>
      </c>
      <c r="U104" s="13">
        <v>0</v>
      </c>
      <c r="V104" s="20">
        <f t="shared" si="13"/>
        <v>4</v>
      </c>
      <c r="W104" s="21">
        <f t="shared" si="14"/>
        <v>5</v>
      </c>
      <c r="X104" s="22">
        <f t="shared" si="6"/>
        <v>9</v>
      </c>
    </row>
    <row r="105" spans="1:24" x14ac:dyDescent="0.3">
      <c r="A105" s="79" t="s">
        <v>67</v>
      </c>
      <c r="B105" s="27" t="s">
        <v>176</v>
      </c>
      <c r="C105" s="19">
        <v>7</v>
      </c>
      <c r="D105" s="11">
        <v>0</v>
      </c>
      <c r="E105" s="12">
        <v>3</v>
      </c>
      <c r="F105" s="11">
        <v>0</v>
      </c>
      <c r="G105" s="12">
        <v>2</v>
      </c>
      <c r="H105" s="13">
        <v>0</v>
      </c>
      <c r="I105" s="13">
        <v>0</v>
      </c>
      <c r="J105" s="11">
        <v>0</v>
      </c>
      <c r="K105" s="12">
        <v>1</v>
      </c>
      <c r="L105" s="13">
        <v>0</v>
      </c>
      <c r="M105" s="13">
        <v>2</v>
      </c>
      <c r="N105" s="11">
        <v>0</v>
      </c>
      <c r="O105" s="12">
        <v>0</v>
      </c>
      <c r="P105" s="13">
        <v>1</v>
      </c>
      <c r="Q105" s="13">
        <v>19</v>
      </c>
      <c r="R105" s="11">
        <v>0</v>
      </c>
      <c r="S105" s="12">
        <v>2</v>
      </c>
      <c r="T105" s="13">
        <v>0</v>
      </c>
      <c r="U105" s="13">
        <v>0</v>
      </c>
      <c r="V105" s="20">
        <f t="shared" si="13"/>
        <v>1</v>
      </c>
      <c r="W105" s="21">
        <f t="shared" si="14"/>
        <v>29</v>
      </c>
      <c r="X105" s="22">
        <f t="shared" si="6"/>
        <v>30</v>
      </c>
    </row>
    <row r="106" spans="1:24" x14ac:dyDescent="0.3">
      <c r="A106" s="79" t="s">
        <v>68</v>
      </c>
      <c r="B106" s="27" t="s">
        <v>175</v>
      </c>
      <c r="C106" s="19">
        <v>7</v>
      </c>
      <c r="D106" s="11">
        <v>0</v>
      </c>
      <c r="E106" s="12">
        <v>0</v>
      </c>
      <c r="F106" s="11">
        <v>0</v>
      </c>
      <c r="G106" s="12">
        <v>2</v>
      </c>
      <c r="H106" s="13">
        <v>0</v>
      </c>
      <c r="I106" s="13">
        <v>0</v>
      </c>
      <c r="J106" s="11">
        <v>0</v>
      </c>
      <c r="K106" s="12">
        <v>1</v>
      </c>
      <c r="L106" s="13">
        <v>0</v>
      </c>
      <c r="M106" s="13">
        <v>8</v>
      </c>
      <c r="N106" s="11">
        <v>0</v>
      </c>
      <c r="O106" s="12">
        <v>0</v>
      </c>
      <c r="P106" s="13">
        <v>3</v>
      </c>
      <c r="Q106" s="13">
        <v>18</v>
      </c>
      <c r="R106" s="11">
        <v>0</v>
      </c>
      <c r="S106" s="12">
        <v>0</v>
      </c>
      <c r="T106" s="13">
        <v>0</v>
      </c>
      <c r="U106" s="13">
        <v>3</v>
      </c>
      <c r="V106" s="20">
        <f t="shared" si="13"/>
        <v>3</v>
      </c>
      <c r="W106" s="21">
        <f t="shared" si="14"/>
        <v>32</v>
      </c>
      <c r="X106" s="22">
        <f t="shared" si="6"/>
        <v>35</v>
      </c>
    </row>
    <row r="107" spans="1:24" x14ac:dyDescent="0.3">
      <c r="A107" s="79" t="s">
        <v>69</v>
      </c>
      <c r="B107" s="27" t="s">
        <v>174</v>
      </c>
      <c r="C107" s="19">
        <v>7</v>
      </c>
      <c r="D107" s="11">
        <v>0</v>
      </c>
      <c r="E107" s="12">
        <v>0</v>
      </c>
      <c r="F107" s="11">
        <v>0</v>
      </c>
      <c r="G107" s="12">
        <v>0</v>
      </c>
      <c r="H107" s="13">
        <v>0</v>
      </c>
      <c r="I107" s="13">
        <v>0</v>
      </c>
      <c r="J107" s="11">
        <v>0</v>
      </c>
      <c r="K107" s="12">
        <v>0</v>
      </c>
      <c r="L107" s="13">
        <v>0</v>
      </c>
      <c r="M107" s="13">
        <v>1</v>
      </c>
      <c r="N107" s="11">
        <v>0</v>
      </c>
      <c r="O107" s="12">
        <v>0</v>
      </c>
      <c r="P107" s="13">
        <v>2</v>
      </c>
      <c r="Q107" s="13">
        <v>15</v>
      </c>
      <c r="R107" s="11">
        <v>0</v>
      </c>
      <c r="S107" s="12">
        <v>1</v>
      </c>
      <c r="T107" s="13">
        <v>0</v>
      </c>
      <c r="U107" s="13">
        <v>1</v>
      </c>
      <c r="V107" s="20">
        <f t="shared" si="13"/>
        <v>2</v>
      </c>
      <c r="W107" s="21">
        <f t="shared" si="14"/>
        <v>18</v>
      </c>
      <c r="X107" s="22">
        <f t="shared" si="6"/>
        <v>20</v>
      </c>
    </row>
    <row r="108" spans="1:24" x14ac:dyDescent="0.3">
      <c r="A108" s="79" t="s">
        <v>70</v>
      </c>
      <c r="B108" s="27" t="s">
        <v>173</v>
      </c>
      <c r="C108" s="19">
        <v>7</v>
      </c>
      <c r="D108" s="11">
        <v>0</v>
      </c>
      <c r="E108" s="12">
        <v>0</v>
      </c>
      <c r="F108" s="11">
        <v>0</v>
      </c>
      <c r="G108" s="12">
        <v>1</v>
      </c>
      <c r="H108" s="13">
        <v>0</v>
      </c>
      <c r="I108" s="13">
        <v>0</v>
      </c>
      <c r="J108" s="11">
        <v>0</v>
      </c>
      <c r="K108" s="12">
        <v>1</v>
      </c>
      <c r="L108" s="13">
        <v>0</v>
      </c>
      <c r="M108" s="13">
        <v>7</v>
      </c>
      <c r="N108" s="11">
        <v>1</v>
      </c>
      <c r="O108" s="12">
        <v>0</v>
      </c>
      <c r="P108" s="13">
        <v>0</v>
      </c>
      <c r="Q108" s="13">
        <v>31</v>
      </c>
      <c r="R108" s="11">
        <v>0</v>
      </c>
      <c r="S108" s="12">
        <v>0</v>
      </c>
      <c r="T108" s="13">
        <v>0</v>
      </c>
      <c r="U108" s="13">
        <v>1</v>
      </c>
      <c r="V108" s="20">
        <f t="shared" si="13"/>
        <v>1</v>
      </c>
      <c r="W108" s="21">
        <f t="shared" si="14"/>
        <v>41</v>
      </c>
      <c r="X108" s="22">
        <f t="shared" si="6"/>
        <v>42</v>
      </c>
    </row>
    <row r="109" spans="1:24" x14ac:dyDescent="0.3">
      <c r="A109" s="79" t="s">
        <v>50</v>
      </c>
      <c r="B109" s="27" t="s">
        <v>172</v>
      </c>
      <c r="C109" s="19">
        <v>7</v>
      </c>
      <c r="D109" s="11">
        <v>2</v>
      </c>
      <c r="E109" s="12">
        <v>1</v>
      </c>
      <c r="F109" s="11">
        <v>1</v>
      </c>
      <c r="G109" s="12">
        <v>0</v>
      </c>
      <c r="H109" s="13">
        <v>0</v>
      </c>
      <c r="I109" s="13">
        <v>0</v>
      </c>
      <c r="J109" s="11">
        <v>1</v>
      </c>
      <c r="K109" s="12">
        <v>0</v>
      </c>
      <c r="L109" s="13">
        <v>6</v>
      </c>
      <c r="M109" s="13">
        <v>5</v>
      </c>
      <c r="N109" s="11">
        <v>0</v>
      </c>
      <c r="O109" s="12">
        <v>0</v>
      </c>
      <c r="P109" s="13">
        <v>49</v>
      </c>
      <c r="Q109" s="13">
        <v>43</v>
      </c>
      <c r="R109" s="11">
        <v>2</v>
      </c>
      <c r="S109" s="12">
        <v>0</v>
      </c>
      <c r="T109" s="13">
        <v>1</v>
      </c>
      <c r="U109" s="13">
        <v>1</v>
      </c>
      <c r="V109" s="20">
        <f t="shared" si="13"/>
        <v>62</v>
      </c>
      <c r="W109" s="21">
        <f t="shared" si="14"/>
        <v>50</v>
      </c>
      <c r="X109" s="22">
        <f t="shared" si="6"/>
        <v>112</v>
      </c>
    </row>
    <row r="110" spans="1:24" x14ac:dyDescent="0.3">
      <c r="A110" s="79" t="s">
        <v>51</v>
      </c>
      <c r="B110" s="27" t="s">
        <v>171</v>
      </c>
      <c r="C110" s="19">
        <v>7</v>
      </c>
      <c r="D110" s="11">
        <v>0</v>
      </c>
      <c r="E110" s="12">
        <v>2</v>
      </c>
      <c r="F110" s="11">
        <v>1</v>
      </c>
      <c r="G110" s="12">
        <v>1</v>
      </c>
      <c r="H110" s="13">
        <v>0</v>
      </c>
      <c r="I110" s="13">
        <v>0</v>
      </c>
      <c r="J110" s="11">
        <v>1</v>
      </c>
      <c r="K110" s="12">
        <v>0</v>
      </c>
      <c r="L110" s="13">
        <v>0</v>
      </c>
      <c r="M110" s="13">
        <v>3</v>
      </c>
      <c r="N110" s="11">
        <v>0</v>
      </c>
      <c r="O110" s="12">
        <v>0</v>
      </c>
      <c r="P110" s="13">
        <v>19</v>
      </c>
      <c r="Q110" s="13">
        <v>20</v>
      </c>
      <c r="R110" s="11">
        <v>0</v>
      </c>
      <c r="S110" s="12">
        <v>0</v>
      </c>
      <c r="T110" s="13">
        <v>0</v>
      </c>
      <c r="U110" s="13">
        <v>0</v>
      </c>
      <c r="V110" s="20">
        <f t="shared" si="13"/>
        <v>21</v>
      </c>
      <c r="W110" s="21">
        <f t="shared" si="14"/>
        <v>26</v>
      </c>
      <c r="X110" s="22">
        <f t="shared" si="6"/>
        <v>47</v>
      </c>
    </row>
    <row r="111" spans="1:24" x14ac:dyDescent="0.3">
      <c r="A111" s="79" t="s">
        <v>71</v>
      </c>
      <c r="B111" s="27" t="s">
        <v>170</v>
      </c>
      <c r="C111" s="19">
        <v>7</v>
      </c>
      <c r="D111" s="11">
        <v>0</v>
      </c>
      <c r="E111" s="12">
        <v>2</v>
      </c>
      <c r="F111" s="11">
        <v>0</v>
      </c>
      <c r="G111" s="12">
        <v>0</v>
      </c>
      <c r="H111" s="13">
        <v>0</v>
      </c>
      <c r="I111" s="13">
        <v>0</v>
      </c>
      <c r="J111" s="11">
        <v>1</v>
      </c>
      <c r="K111" s="12">
        <v>1</v>
      </c>
      <c r="L111" s="13">
        <v>0</v>
      </c>
      <c r="M111" s="13">
        <v>0</v>
      </c>
      <c r="N111" s="11">
        <v>0</v>
      </c>
      <c r="O111" s="12">
        <v>0</v>
      </c>
      <c r="P111" s="13">
        <v>2</v>
      </c>
      <c r="Q111" s="13">
        <v>7</v>
      </c>
      <c r="R111" s="11">
        <v>0</v>
      </c>
      <c r="S111" s="12">
        <v>0</v>
      </c>
      <c r="T111" s="13">
        <v>0</v>
      </c>
      <c r="U111" s="13">
        <v>0</v>
      </c>
      <c r="V111" s="20">
        <f t="shared" si="13"/>
        <v>3</v>
      </c>
      <c r="W111" s="21">
        <f t="shared" si="14"/>
        <v>10</v>
      </c>
      <c r="X111" s="22">
        <f t="shared" si="6"/>
        <v>13</v>
      </c>
    </row>
    <row r="112" spans="1:24" x14ac:dyDescent="0.3">
      <c r="A112" s="79" t="s">
        <v>53</v>
      </c>
      <c r="B112" s="27" t="s">
        <v>169</v>
      </c>
      <c r="C112" s="19">
        <v>7</v>
      </c>
      <c r="D112" s="11">
        <v>0</v>
      </c>
      <c r="E112" s="12">
        <v>0</v>
      </c>
      <c r="F112" s="11">
        <v>0</v>
      </c>
      <c r="G112" s="12">
        <v>0</v>
      </c>
      <c r="H112" s="13">
        <v>1</v>
      </c>
      <c r="I112" s="13">
        <v>0</v>
      </c>
      <c r="J112" s="11">
        <v>0</v>
      </c>
      <c r="K112" s="12">
        <v>0</v>
      </c>
      <c r="L112" s="13">
        <v>2</v>
      </c>
      <c r="M112" s="13">
        <v>0</v>
      </c>
      <c r="N112" s="11">
        <v>0</v>
      </c>
      <c r="O112" s="12">
        <v>0</v>
      </c>
      <c r="P112" s="13">
        <v>6</v>
      </c>
      <c r="Q112" s="13">
        <v>4</v>
      </c>
      <c r="R112" s="11">
        <v>1</v>
      </c>
      <c r="S112" s="12">
        <v>0</v>
      </c>
      <c r="T112" s="13">
        <v>0</v>
      </c>
      <c r="U112" s="13">
        <v>0</v>
      </c>
      <c r="V112" s="20">
        <f t="shared" si="13"/>
        <v>10</v>
      </c>
      <c r="W112" s="21">
        <f t="shared" si="14"/>
        <v>4</v>
      </c>
      <c r="X112" s="22">
        <f t="shared" si="6"/>
        <v>14</v>
      </c>
    </row>
    <row r="113" spans="1:24" s="4" customFormat="1" x14ac:dyDescent="0.3">
      <c r="A113" s="82"/>
      <c r="B113" s="50" t="s">
        <v>195</v>
      </c>
      <c r="C113" s="51"/>
      <c r="D113" s="46">
        <f>SUM(D114:D117)</f>
        <v>0</v>
      </c>
      <c r="E113" s="47">
        <f t="shared" ref="E113:U113" si="15">SUM(E114:E117)</f>
        <v>1</v>
      </c>
      <c r="F113" s="46">
        <f t="shared" si="15"/>
        <v>1</v>
      </c>
      <c r="G113" s="47">
        <f t="shared" si="15"/>
        <v>0</v>
      </c>
      <c r="H113" s="48">
        <f t="shared" si="15"/>
        <v>0</v>
      </c>
      <c r="I113" s="48">
        <f t="shared" si="15"/>
        <v>0</v>
      </c>
      <c r="J113" s="46">
        <f t="shared" si="15"/>
        <v>0</v>
      </c>
      <c r="K113" s="47">
        <f t="shared" si="15"/>
        <v>0</v>
      </c>
      <c r="L113" s="48">
        <f t="shared" si="15"/>
        <v>2</v>
      </c>
      <c r="M113" s="48">
        <f t="shared" si="15"/>
        <v>3</v>
      </c>
      <c r="N113" s="46">
        <f t="shared" si="15"/>
        <v>0</v>
      </c>
      <c r="O113" s="47">
        <f t="shared" si="15"/>
        <v>0</v>
      </c>
      <c r="P113" s="48">
        <f t="shared" si="15"/>
        <v>11</v>
      </c>
      <c r="Q113" s="48">
        <f t="shared" si="15"/>
        <v>27</v>
      </c>
      <c r="R113" s="46">
        <f t="shared" si="15"/>
        <v>0</v>
      </c>
      <c r="S113" s="47">
        <f t="shared" si="15"/>
        <v>2</v>
      </c>
      <c r="T113" s="48">
        <f t="shared" si="15"/>
        <v>2</v>
      </c>
      <c r="U113" s="48">
        <f t="shared" si="15"/>
        <v>0</v>
      </c>
      <c r="V113" s="46">
        <f t="shared" si="13"/>
        <v>16</v>
      </c>
      <c r="W113" s="48">
        <f t="shared" si="14"/>
        <v>33</v>
      </c>
      <c r="X113" s="49">
        <f t="shared" si="6"/>
        <v>49</v>
      </c>
    </row>
    <row r="114" spans="1:24" x14ac:dyDescent="0.3">
      <c r="A114" s="79" t="s">
        <v>58</v>
      </c>
      <c r="B114" s="27" t="s">
        <v>187</v>
      </c>
      <c r="C114" s="35">
        <v>8</v>
      </c>
      <c r="D114" s="11">
        <v>0</v>
      </c>
      <c r="E114" s="12">
        <v>1</v>
      </c>
      <c r="F114" s="11">
        <v>1</v>
      </c>
      <c r="G114" s="12">
        <v>0</v>
      </c>
      <c r="H114" s="13">
        <v>0</v>
      </c>
      <c r="I114" s="13">
        <v>0</v>
      </c>
      <c r="J114" s="11">
        <v>0</v>
      </c>
      <c r="K114" s="12">
        <v>0</v>
      </c>
      <c r="L114" s="13">
        <v>2</v>
      </c>
      <c r="M114" s="13">
        <v>3</v>
      </c>
      <c r="N114" s="11">
        <v>0</v>
      </c>
      <c r="O114" s="12">
        <v>0</v>
      </c>
      <c r="P114" s="13">
        <v>11</v>
      </c>
      <c r="Q114" s="13">
        <v>14</v>
      </c>
      <c r="R114" s="11">
        <v>0</v>
      </c>
      <c r="S114" s="12">
        <v>1</v>
      </c>
      <c r="T114" s="13">
        <v>2</v>
      </c>
      <c r="U114" s="13">
        <v>0</v>
      </c>
      <c r="V114" s="20">
        <f t="shared" si="13"/>
        <v>16</v>
      </c>
      <c r="W114" s="21">
        <f t="shared" si="14"/>
        <v>19</v>
      </c>
      <c r="X114" s="22">
        <f t="shared" si="6"/>
        <v>35</v>
      </c>
    </row>
    <row r="115" spans="1:24" x14ac:dyDescent="0.3">
      <c r="A115" s="79" t="s">
        <v>10</v>
      </c>
      <c r="B115" s="27" t="s">
        <v>677</v>
      </c>
      <c r="C115" s="35">
        <v>8</v>
      </c>
      <c r="D115" s="11">
        <v>0</v>
      </c>
      <c r="E115" s="12">
        <v>0</v>
      </c>
      <c r="F115" s="11">
        <v>0</v>
      </c>
      <c r="G115" s="12">
        <v>0</v>
      </c>
      <c r="H115" s="13">
        <v>0</v>
      </c>
      <c r="I115" s="13">
        <v>0</v>
      </c>
      <c r="J115" s="11">
        <v>0</v>
      </c>
      <c r="K115" s="12">
        <v>0</v>
      </c>
      <c r="L115" s="13">
        <v>0</v>
      </c>
      <c r="M115" s="13">
        <v>0</v>
      </c>
      <c r="N115" s="11">
        <v>0</v>
      </c>
      <c r="O115" s="12">
        <v>0</v>
      </c>
      <c r="P115" s="13">
        <v>0</v>
      </c>
      <c r="Q115" s="13">
        <v>0</v>
      </c>
      <c r="R115" s="11">
        <v>0</v>
      </c>
      <c r="S115" s="12">
        <v>0</v>
      </c>
      <c r="T115" s="13">
        <v>0</v>
      </c>
      <c r="U115" s="13">
        <v>0</v>
      </c>
      <c r="V115" s="20">
        <f t="shared" si="13"/>
        <v>0</v>
      </c>
      <c r="W115" s="21">
        <f t="shared" si="14"/>
        <v>0</v>
      </c>
      <c r="X115" s="22">
        <f t="shared" si="6"/>
        <v>0</v>
      </c>
    </row>
    <row r="116" spans="1:24" x14ac:dyDescent="0.3">
      <c r="A116" s="79" t="s">
        <v>60</v>
      </c>
      <c r="B116" s="27" t="s">
        <v>188</v>
      </c>
      <c r="C116" s="19">
        <v>8</v>
      </c>
      <c r="D116" s="11">
        <v>0</v>
      </c>
      <c r="E116" s="12">
        <v>0</v>
      </c>
      <c r="F116" s="11">
        <v>0</v>
      </c>
      <c r="G116" s="12">
        <v>0</v>
      </c>
      <c r="H116" s="13">
        <v>0</v>
      </c>
      <c r="I116" s="13">
        <v>0</v>
      </c>
      <c r="J116" s="11">
        <v>0</v>
      </c>
      <c r="K116" s="12">
        <v>0</v>
      </c>
      <c r="L116" s="13">
        <v>0</v>
      </c>
      <c r="M116" s="13">
        <v>0</v>
      </c>
      <c r="N116" s="11">
        <v>0</v>
      </c>
      <c r="O116" s="12">
        <v>0</v>
      </c>
      <c r="P116" s="13">
        <v>0</v>
      </c>
      <c r="Q116" s="13">
        <v>7</v>
      </c>
      <c r="R116" s="11">
        <v>0</v>
      </c>
      <c r="S116" s="12">
        <v>0</v>
      </c>
      <c r="T116" s="13">
        <v>0</v>
      </c>
      <c r="U116" s="13">
        <v>0</v>
      </c>
      <c r="V116" s="20">
        <f t="shared" si="13"/>
        <v>0</v>
      </c>
      <c r="W116" s="21">
        <f t="shared" si="14"/>
        <v>7</v>
      </c>
      <c r="X116" s="22">
        <f t="shared" si="6"/>
        <v>7</v>
      </c>
    </row>
    <row r="117" spans="1:24" x14ac:dyDescent="0.3">
      <c r="A117" s="83" t="s">
        <v>72</v>
      </c>
      <c r="B117" s="31" t="s">
        <v>189</v>
      </c>
      <c r="C117" s="36">
        <v>8</v>
      </c>
      <c r="D117" s="11">
        <v>0</v>
      </c>
      <c r="E117" s="12">
        <v>0</v>
      </c>
      <c r="F117" s="11">
        <v>0</v>
      </c>
      <c r="G117" s="12">
        <v>0</v>
      </c>
      <c r="H117" s="13">
        <v>0</v>
      </c>
      <c r="I117" s="13">
        <v>0</v>
      </c>
      <c r="J117" s="11">
        <v>0</v>
      </c>
      <c r="K117" s="12">
        <v>0</v>
      </c>
      <c r="L117" s="13">
        <v>0</v>
      </c>
      <c r="M117" s="13">
        <v>0</v>
      </c>
      <c r="N117" s="11">
        <v>0</v>
      </c>
      <c r="O117" s="12">
        <v>0</v>
      </c>
      <c r="P117" s="13">
        <v>0</v>
      </c>
      <c r="Q117" s="13">
        <v>6</v>
      </c>
      <c r="R117" s="11">
        <v>0</v>
      </c>
      <c r="S117" s="12">
        <v>1</v>
      </c>
      <c r="T117" s="13">
        <v>0</v>
      </c>
      <c r="U117" s="13">
        <v>0</v>
      </c>
      <c r="V117" s="20">
        <f t="shared" si="13"/>
        <v>0</v>
      </c>
      <c r="W117" s="21">
        <f t="shared" si="14"/>
        <v>7</v>
      </c>
      <c r="X117" s="22">
        <f t="shared" si="6"/>
        <v>7</v>
      </c>
    </row>
    <row r="118" spans="1:24" s="4" customFormat="1" x14ac:dyDescent="0.3">
      <c r="A118" s="323" t="s">
        <v>203</v>
      </c>
      <c r="B118" s="324"/>
      <c r="C118" s="45"/>
      <c r="D118" s="46">
        <f>SUM(D119,D122,D125)</f>
        <v>10</v>
      </c>
      <c r="E118" s="47">
        <f t="shared" ref="E118:U118" si="16">SUM(E119,E122,E125)</f>
        <v>9</v>
      </c>
      <c r="F118" s="46">
        <f t="shared" si="16"/>
        <v>8</v>
      </c>
      <c r="G118" s="47">
        <f t="shared" si="16"/>
        <v>11</v>
      </c>
      <c r="H118" s="46">
        <f t="shared" si="16"/>
        <v>0</v>
      </c>
      <c r="I118" s="47">
        <f t="shared" si="16"/>
        <v>0</v>
      </c>
      <c r="J118" s="46">
        <f t="shared" si="16"/>
        <v>15</v>
      </c>
      <c r="K118" s="47">
        <f t="shared" si="16"/>
        <v>27</v>
      </c>
      <c r="L118" s="46">
        <f t="shared" si="16"/>
        <v>10</v>
      </c>
      <c r="M118" s="47">
        <f t="shared" si="16"/>
        <v>20</v>
      </c>
      <c r="N118" s="46">
        <f t="shared" si="16"/>
        <v>0</v>
      </c>
      <c r="O118" s="47">
        <f t="shared" si="16"/>
        <v>0</v>
      </c>
      <c r="P118" s="46">
        <f t="shared" si="16"/>
        <v>214</v>
      </c>
      <c r="Q118" s="47">
        <f t="shared" si="16"/>
        <v>346</v>
      </c>
      <c r="R118" s="46">
        <f t="shared" si="16"/>
        <v>3</v>
      </c>
      <c r="S118" s="47">
        <f t="shared" si="16"/>
        <v>13</v>
      </c>
      <c r="T118" s="46">
        <f t="shared" si="16"/>
        <v>44</v>
      </c>
      <c r="U118" s="47">
        <f t="shared" si="16"/>
        <v>35</v>
      </c>
      <c r="V118" s="46">
        <f t="shared" si="13"/>
        <v>304</v>
      </c>
      <c r="W118" s="48">
        <f t="shared" si="14"/>
        <v>461</v>
      </c>
      <c r="X118" s="49">
        <f t="shared" si="6"/>
        <v>765</v>
      </c>
    </row>
    <row r="119" spans="1:24" s="4" customFormat="1" x14ac:dyDescent="0.3">
      <c r="A119" s="84"/>
      <c r="B119" s="32" t="s">
        <v>196</v>
      </c>
      <c r="C119" s="37"/>
      <c r="D119" s="23">
        <f>D120+D121</f>
        <v>6</v>
      </c>
      <c r="E119" s="25">
        <f t="shared" ref="E119:U119" si="17">E120+E121</f>
        <v>3</v>
      </c>
      <c r="F119" s="23">
        <f t="shared" si="17"/>
        <v>0</v>
      </c>
      <c r="G119" s="25">
        <f t="shared" si="17"/>
        <v>0</v>
      </c>
      <c r="H119" s="24">
        <f t="shared" si="17"/>
        <v>0</v>
      </c>
      <c r="I119" s="24">
        <f t="shared" si="17"/>
        <v>0</v>
      </c>
      <c r="J119" s="23">
        <f t="shared" si="17"/>
        <v>0</v>
      </c>
      <c r="K119" s="25">
        <f t="shared" si="17"/>
        <v>0</v>
      </c>
      <c r="L119" s="24">
        <f t="shared" si="17"/>
        <v>4</v>
      </c>
      <c r="M119" s="24">
        <f t="shared" si="17"/>
        <v>3</v>
      </c>
      <c r="N119" s="23">
        <f t="shared" si="17"/>
        <v>0</v>
      </c>
      <c r="O119" s="25">
        <f t="shared" si="17"/>
        <v>0</v>
      </c>
      <c r="P119" s="24">
        <f t="shared" si="17"/>
        <v>16</v>
      </c>
      <c r="Q119" s="24">
        <f t="shared" si="17"/>
        <v>17</v>
      </c>
      <c r="R119" s="23">
        <f t="shared" si="17"/>
        <v>0</v>
      </c>
      <c r="S119" s="25">
        <f t="shared" si="17"/>
        <v>0</v>
      </c>
      <c r="T119" s="24">
        <f t="shared" si="17"/>
        <v>0</v>
      </c>
      <c r="U119" s="24">
        <f t="shared" si="17"/>
        <v>0</v>
      </c>
      <c r="V119" s="23">
        <f t="shared" si="13"/>
        <v>26</v>
      </c>
      <c r="W119" s="24">
        <f t="shared" si="14"/>
        <v>23</v>
      </c>
      <c r="X119" s="15">
        <f t="shared" si="6"/>
        <v>49</v>
      </c>
    </row>
    <row r="120" spans="1:24" x14ac:dyDescent="0.3">
      <c r="A120" s="85" t="s">
        <v>58</v>
      </c>
      <c r="B120" s="26" t="s">
        <v>186</v>
      </c>
      <c r="C120" s="38">
        <v>17</v>
      </c>
      <c r="D120" s="11">
        <v>0</v>
      </c>
      <c r="E120" s="12">
        <v>0</v>
      </c>
      <c r="F120" s="11">
        <v>0</v>
      </c>
      <c r="G120" s="12">
        <v>0</v>
      </c>
      <c r="H120" s="13">
        <v>0</v>
      </c>
      <c r="I120" s="13">
        <v>0</v>
      </c>
      <c r="J120" s="11">
        <v>0</v>
      </c>
      <c r="K120" s="12">
        <v>0</v>
      </c>
      <c r="L120" s="13">
        <v>4</v>
      </c>
      <c r="M120" s="13">
        <v>3</v>
      </c>
      <c r="N120" s="11">
        <v>0</v>
      </c>
      <c r="O120" s="12">
        <v>0</v>
      </c>
      <c r="P120" s="13">
        <v>12</v>
      </c>
      <c r="Q120" s="13">
        <v>10</v>
      </c>
      <c r="R120" s="11">
        <v>0</v>
      </c>
      <c r="S120" s="12">
        <v>0</v>
      </c>
      <c r="T120" s="13">
        <v>0</v>
      </c>
      <c r="U120" s="13">
        <v>0</v>
      </c>
      <c r="V120" s="20">
        <f t="shared" si="13"/>
        <v>16</v>
      </c>
      <c r="W120" s="21">
        <f t="shared" si="14"/>
        <v>13</v>
      </c>
      <c r="X120" s="22">
        <f t="shared" si="6"/>
        <v>29</v>
      </c>
    </row>
    <row r="121" spans="1:24" x14ac:dyDescent="0.3">
      <c r="A121" s="83" t="s">
        <v>25</v>
      </c>
      <c r="B121" s="31" t="s">
        <v>76</v>
      </c>
      <c r="C121" s="36">
        <v>17</v>
      </c>
      <c r="D121" s="11">
        <v>6</v>
      </c>
      <c r="E121" s="12">
        <v>3</v>
      </c>
      <c r="F121" s="11">
        <v>0</v>
      </c>
      <c r="G121" s="12">
        <v>0</v>
      </c>
      <c r="H121" s="13">
        <v>0</v>
      </c>
      <c r="I121" s="13">
        <v>0</v>
      </c>
      <c r="J121" s="11">
        <v>0</v>
      </c>
      <c r="K121" s="12">
        <v>0</v>
      </c>
      <c r="L121" s="13">
        <v>0</v>
      </c>
      <c r="M121" s="13">
        <v>0</v>
      </c>
      <c r="N121" s="11">
        <v>0</v>
      </c>
      <c r="O121" s="12">
        <v>0</v>
      </c>
      <c r="P121" s="13">
        <v>4</v>
      </c>
      <c r="Q121" s="13">
        <v>7</v>
      </c>
      <c r="R121" s="11">
        <v>0</v>
      </c>
      <c r="S121" s="12">
        <v>0</v>
      </c>
      <c r="T121" s="13">
        <v>0</v>
      </c>
      <c r="U121" s="13">
        <v>0</v>
      </c>
      <c r="V121" s="20">
        <f t="shared" si="13"/>
        <v>10</v>
      </c>
      <c r="W121" s="21">
        <f t="shared" si="14"/>
        <v>10</v>
      </c>
      <c r="X121" s="22">
        <f t="shared" si="6"/>
        <v>20</v>
      </c>
    </row>
    <row r="122" spans="1:24" s="4" customFormat="1" x14ac:dyDescent="0.3">
      <c r="A122" s="84"/>
      <c r="B122" s="32" t="s">
        <v>197</v>
      </c>
      <c r="C122" s="37"/>
      <c r="D122" s="23">
        <f>D123+D124</f>
        <v>4</v>
      </c>
      <c r="E122" s="25">
        <f t="shared" ref="E122:O122" si="18">E123+E124</f>
        <v>6</v>
      </c>
      <c r="F122" s="23">
        <f t="shared" si="18"/>
        <v>7</v>
      </c>
      <c r="G122" s="25">
        <f t="shared" si="18"/>
        <v>9</v>
      </c>
      <c r="H122" s="24">
        <f t="shared" si="18"/>
        <v>0</v>
      </c>
      <c r="I122" s="24">
        <f t="shared" si="18"/>
        <v>0</v>
      </c>
      <c r="J122" s="23">
        <f t="shared" si="18"/>
        <v>13</v>
      </c>
      <c r="K122" s="25">
        <f t="shared" si="18"/>
        <v>20</v>
      </c>
      <c r="L122" s="24">
        <f t="shared" si="18"/>
        <v>2</v>
      </c>
      <c r="M122" s="24">
        <f t="shared" si="18"/>
        <v>9</v>
      </c>
      <c r="N122" s="23">
        <f t="shared" si="18"/>
        <v>0</v>
      </c>
      <c r="O122" s="25">
        <f t="shared" si="18"/>
        <v>0</v>
      </c>
      <c r="P122" s="24">
        <f>P123+P124</f>
        <v>164</v>
      </c>
      <c r="Q122" s="24">
        <f t="shared" ref="Q122" si="19">Q123+Q124</f>
        <v>215</v>
      </c>
      <c r="R122" s="23">
        <f t="shared" ref="R122" si="20">R123+R124</f>
        <v>3</v>
      </c>
      <c r="S122" s="25">
        <f t="shared" ref="S122" si="21">S123+S124</f>
        <v>10</v>
      </c>
      <c r="T122" s="24">
        <f t="shared" ref="T122" si="22">T123+T124</f>
        <v>43</v>
      </c>
      <c r="U122" s="24">
        <f t="shared" ref="U122" si="23">U123+U124</f>
        <v>33</v>
      </c>
      <c r="V122" s="23">
        <f t="shared" si="13"/>
        <v>236</v>
      </c>
      <c r="W122" s="24">
        <f t="shared" si="14"/>
        <v>302</v>
      </c>
      <c r="X122" s="15">
        <f t="shared" si="6"/>
        <v>538</v>
      </c>
    </row>
    <row r="123" spans="1:24" x14ac:dyDescent="0.3">
      <c r="A123" s="85" t="s">
        <v>73</v>
      </c>
      <c r="B123" s="26" t="s">
        <v>183</v>
      </c>
      <c r="C123" s="38">
        <v>18</v>
      </c>
      <c r="D123" s="11">
        <v>3</v>
      </c>
      <c r="E123" s="12">
        <v>4</v>
      </c>
      <c r="F123" s="11">
        <v>5</v>
      </c>
      <c r="G123" s="12">
        <v>4</v>
      </c>
      <c r="H123" s="13">
        <v>0</v>
      </c>
      <c r="I123" s="13">
        <v>0</v>
      </c>
      <c r="J123" s="11">
        <v>6</v>
      </c>
      <c r="K123" s="12">
        <v>6</v>
      </c>
      <c r="L123" s="13">
        <v>0</v>
      </c>
      <c r="M123" s="13">
        <v>3</v>
      </c>
      <c r="N123" s="11">
        <v>0</v>
      </c>
      <c r="O123" s="12">
        <v>0</v>
      </c>
      <c r="P123" s="13">
        <v>53</v>
      </c>
      <c r="Q123" s="13">
        <v>53</v>
      </c>
      <c r="R123" s="11">
        <v>2</v>
      </c>
      <c r="S123" s="12">
        <v>2</v>
      </c>
      <c r="T123" s="13">
        <v>40</v>
      </c>
      <c r="U123" s="13">
        <v>29</v>
      </c>
      <c r="V123" s="20">
        <f t="shared" si="13"/>
        <v>109</v>
      </c>
      <c r="W123" s="21">
        <f t="shared" si="14"/>
        <v>101</v>
      </c>
      <c r="X123" s="22">
        <f t="shared" si="6"/>
        <v>210</v>
      </c>
    </row>
    <row r="124" spans="1:24" x14ac:dyDescent="0.3">
      <c r="A124" s="79" t="s">
        <v>74</v>
      </c>
      <c r="B124" s="27" t="s">
        <v>184</v>
      </c>
      <c r="C124" s="19">
        <v>18</v>
      </c>
      <c r="D124" s="11">
        <v>1</v>
      </c>
      <c r="E124" s="12">
        <v>2</v>
      </c>
      <c r="F124" s="11">
        <v>2</v>
      </c>
      <c r="G124" s="12">
        <v>5</v>
      </c>
      <c r="H124" s="13">
        <v>0</v>
      </c>
      <c r="I124" s="13">
        <v>0</v>
      </c>
      <c r="J124" s="11">
        <v>7</v>
      </c>
      <c r="K124" s="12">
        <v>14</v>
      </c>
      <c r="L124" s="13">
        <v>2</v>
      </c>
      <c r="M124" s="13">
        <v>6</v>
      </c>
      <c r="N124" s="11">
        <v>0</v>
      </c>
      <c r="O124" s="12">
        <v>0</v>
      </c>
      <c r="P124" s="13">
        <v>111</v>
      </c>
      <c r="Q124" s="13">
        <v>162</v>
      </c>
      <c r="R124" s="11">
        <v>1</v>
      </c>
      <c r="S124" s="12">
        <v>8</v>
      </c>
      <c r="T124" s="13">
        <v>3</v>
      </c>
      <c r="U124" s="13">
        <v>4</v>
      </c>
      <c r="V124" s="20">
        <f t="shared" ref="V124:V125" si="24">SUMIF($D$2:$U$2,"Men",D124:U124)</f>
        <v>127</v>
      </c>
      <c r="W124" s="21">
        <f t="shared" ref="W124:W125" si="25">SUMIF($D$2:$U$2,"Women",D124:U124)</f>
        <v>201</v>
      </c>
      <c r="X124" s="22">
        <f t="shared" ref="X124:X125" si="26">SUM(V124:W124)</f>
        <v>328</v>
      </c>
    </row>
    <row r="125" spans="1:24" x14ac:dyDescent="0.3">
      <c r="A125" s="86" t="s">
        <v>75</v>
      </c>
      <c r="B125" s="30" t="s">
        <v>185</v>
      </c>
      <c r="C125" s="44">
        <v>19</v>
      </c>
      <c r="D125" s="41">
        <v>0</v>
      </c>
      <c r="E125" s="42">
        <v>0</v>
      </c>
      <c r="F125" s="41">
        <v>1</v>
      </c>
      <c r="G125" s="42">
        <v>2</v>
      </c>
      <c r="H125" s="43">
        <v>0</v>
      </c>
      <c r="I125" s="43">
        <v>0</v>
      </c>
      <c r="J125" s="41">
        <v>2</v>
      </c>
      <c r="K125" s="42">
        <v>7</v>
      </c>
      <c r="L125" s="43">
        <v>4</v>
      </c>
      <c r="M125" s="43">
        <v>8</v>
      </c>
      <c r="N125" s="41">
        <v>0</v>
      </c>
      <c r="O125" s="42">
        <v>0</v>
      </c>
      <c r="P125" s="43">
        <v>34</v>
      </c>
      <c r="Q125" s="43">
        <v>114</v>
      </c>
      <c r="R125" s="41">
        <v>0</v>
      </c>
      <c r="S125" s="42">
        <v>3</v>
      </c>
      <c r="T125" s="43">
        <v>1</v>
      </c>
      <c r="U125" s="42">
        <v>2</v>
      </c>
      <c r="V125" s="23">
        <f t="shared" si="24"/>
        <v>42</v>
      </c>
      <c r="W125" s="24">
        <f t="shared" si="25"/>
        <v>136</v>
      </c>
      <c r="X125" s="15">
        <f t="shared" si="26"/>
        <v>178</v>
      </c>
    </row>
  </sheetData>
  <mergeCells count="14">
    <mergeCell ref="A4:B4"/>
    <mergeCell ref="A1:B2"/>
    <mergeCell ref="C1:C2"/>
    <mergeCell ref="A118:B118"/>
    <mergeCell ref="V1:X1"/>
    <mergeCell ref="R1:S1"/>
    <mergeCell ref="T1:U1"/>
    <mergeCell ref="D1:E1"/>
    <mergeCell ref="F1:G1"/>
    <mergeCell ref="H1:I1"/>
    <mergeCell ref="J1:K1"/>
    <mergeCell ref="L1:M1"/>
    <mergeCell ref="N1:O1"/>
    <mergeCell ref="P1:Q1"/>
  </mergeCells>
  <pageMargins left="0.25" right="0.25" top="0.75" bottom="0.75" header="0.3" footer="0.3"/>
  <pageSetup scale="64" fitToHeight="0" orientation="landscape" horizontalDpi="0" verticalDpi="0" r:id="rId1"/>
  <headerFooter>
    <oddFooter>&amp;R&amp;"-,Italic"&amp;9&amp;K01+034Office of Institutional Research and Studies
October 2017</oddFooter>
  </headerFooter>
  <rowBreaks count="3" manualBreakCount="3">
    <brk id="54" max="23" man="1"/>
    <brk id="65" max="16383" man="1"/>
    <brk id="112" max="16383" man="1"/>
  </rowBreaks>
  <ignoredErrors>
    <ignoredError sqref="V5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topLeftCell="B5" zoomScaleNormal="100" workbookViewId="0">
      <selection activeCell="T23" sqref="T23"/>
    </sheetView>
  </sheetViews>
  <sheetFormatPr defaultRowHeight="13.8" x14ac:dyDescent="0.3"/>
  <cols>
    <col min="1" max="1" width="34.21875" style="70" customWidth="1"/>
    <col min="2" max="21" width="7.21875" style="74" customWidth="1"/>
    <col min="22" max="22" width="6.44140625" style="74" bestFit="1" customWidth="1"/>
    <col min="23" max="16384" width="8.88671875" style="70"/>
  </cols>
  <sheetData>
    <row r="1" spans="1:22" ht="27.6" customHeight="1" x14ac:dyDescent="0.3">
      <c r="A1" s="332" t="s">
        <v>657</v>
      </c>
      <c r="B1" s="334" t="s">
        <v>83</v>
      </c>
      <c r="C1" s="334"/>
      <c r="D1" s="334" t="s">
        <v>84</v>
      </c>
      <c r="E1" s="334"/>
      <c r="F1" s="334" t="s">
        <v>202</v>
      </c>
      <c r="G1" s="334"/>
      <c r="H1" s="334" t="s">
        <v>85</v>
      </c>
      <c r="I1" s="334"/>
      <c r="J1" s="334" t="s">
        <v>205</v>
      </c>
      <c r="K1" s="334"/>
      <c r="L1" s="334" t="s">
        <v>87</v>
      </c>
      <c r="M1" s="334"/>
      <c r="N1" s="334" t="s">
        <v>88</v>
      </c>
      <c r="O1" s="334"/>
      <c r="P1" s="334" t="s">
        <v>89</v>
      </c>
      <c r="Q1" s="334"/>
      <c r="R1" s="334" t="s">
        <v>90</v>
      </c>
      <c r="S1" s="334"/>
      <c r="T1" s="335" t="s">
        <v>81</v>
      </c>
      <c r="U1" s="335"/>
      <c r="V1" s="335"/>
    </row>
    <row r="2" spans="1:22" x14ac:dyDescent="0.3">
      <c r="A2" s="333"/>
      <c r="B2" s="248" t="s">
        <v>77</v>
      </c>
      <c r="C2" s="248" t="s">
        <v>78</v>
      </c>
      <c r="D2" s="248" t="s">
        <v>77</v>
      </c>
      <c r="E2" s="248" t="s">
        <v>78</v>
      </c>
      <c r="F2" s="248" t="s">
        <v>77</v>
      </c>
      <c r="G2" s="248" t="s">
        <v>78</v>
      </c>
      <c r="H2" s="248" t="s">
        <v>77</v>
      </c>
      <c r="I2" s="248" t="s">
        <v>78</v>
      </c>
      <c r="J2" s="248" t="s">
        <v>77</v>
      </c>
      <c r="K2" s="248" t="s">
        <v>78</v>
      </c>
      <c r="L2" s="248" t="s">
        <v>77</v>
      </c>
      <c r="M2" s="248" t="s">
        <v>78</v>
      </c>
      <c r="N2" s="248" t="s">
        <v>77</v>
      </c>
      <c r="O2" s="248" t="s">
        <v>78</v>
      </c>
      <c r="P2" s="248" t="s">
        <v>77</v>
      </c>
      <c r="Q2" s="248" t="s">
        <v>78</v>
      </c>
      <c r="R2" s="248" t="s">
        <v>77</v>
      </c>
      <c r="S2" s="248" t="s">
        <v>78</v>
      </c>
      <c r="T2" s="249" t="s">
        <v>77</v>
      </c>
      <c r="U2" s="249" t="s">
        <v>78</v>
      </c>
      <c r="V2" s="249" t="s">
        <v>91</v>
      </c>
    </row>
    <row r="3" spans="1:22" ht="14.55" customHeight="1" x14ac:dyDescent="0.3">
      <c r="A3" s="282" t="s">
        <v>221</v>
      </c>
      <c r="B3" s="283">
        <f>B4+B19</f>
        <v>222</v>
      </c>
      <c r="C3" s="284">
        <f t="shared" ref="C3:V3" si="0">C4+C19</f>
        <v>143</v>
      </c>
      <c r="D3" s="285">
        <f t="shared" si="0"/>
        <v>276</v>
      </c>
      <c r="E3" s="285">
        <f t="shared" si="0"/>
        <v>317</v>
      </c>
      <c r="F3" s="283">
        <f t="shared" si="0"/>
        <v>19</v>
      </c>
      <c r="G3" s="284">
        <f t="shared" si="0"/>
        <v>15</v>
      </c>
      <c r="H3" s="285">
        <f t="shared" si="0"/>
        <v>154</v>
      </c>
      <c r="I3" s="285">
        <f t="shared" si="0"/>
        <v>145</v>
      </c>
      <c r="J3" s="283">
        <f t="shared" si="0"/>
        <v>630</v>
      </c>
      <c r="K3" s="284">
        <f t="shared" si="0"/>
        <v>1154</v>
      </c>
      <c r="L3" s="285">
        <f t="shared" si="0"/>
        <v>4</v>
      </c>
      <c r="M3" s="285">
        <f t="shared" si="0"/>
        <v>9</v>
      </c>
      <c r="N3" s="283">
        <f t="shared" si="0"/>
        <v>4711</v>
      </c>
      <c r="O3" s="284">
        <f t="shared" si="0"/>
        <v>5331</v>
      </c>
      <c r="P3" s="285">
        <f t="shared" si="0"/>
        <v>172</v>
      </c>
      <c r="Q3" s="285">
        <f t="shared" si="0"/>
        <v>258</v>
      </c>
      <c r="R3" s="283">
        <f t="shared" si="0"/>
        <v>127</v>
      </c>
      <c r="S3" s="284">
        <f t="shared" si="0"/>
        <v>109</v>
      </c>
      <c r="T3" s="285">
        <f t="shared" si="0"/>
        <v>6315</v>
      </c>
      <c r="U3" s="285">
        <f t="shared" si="0"/>
        <v>7481</v>
      </c>
      <c r="V3" s="251">
        <f t="shared" si="0"/>
        <v>13796</v>
      </c>
    </row>
    <row r="4" spans="1:22" s="75" customFormat="1" ht="14.55" customHeight="1" x14ac:dyDescent="0.3">
      <c r="A4" s="286" t="s">
        <v>222</v>
      </c>
      <c r="B4" s="250">
        <f>B5+B12</f>
        <v>83</v>
      </c>
      <c r="C4" s="287">
        <f t="shared" ref="C4:V4" si="1">C5+C12</f>
        <v>47</v>
      </c>
      <c r="D4" s="76">
        <f t="shared" si="1"/>
        <v>243</v>
      </c>
      <c r="E4" s="76">
        <f t="shared" si="1"/>
        <v>278</v>
      </c>
      <c r="F4" s="250">
        <f t="shared" si="1"/>
        <v>18</v>
      </c>
      <c r="G4" s="287">
        <f t="shared" si="1"/>
        <v>15</v>
      </c>
      <c r="H4" s="76">
        <f t="shared" si="1"/>
        <v>126</v>
      </c>
      <c r="I4" s="76">
        <f t="shared" si="1"/>
        <v>104</v>
      </c>
      <c r="J4" s="250">
        <f t="shared" si="1"/>
        <v>570</v>
      </c>
      <c r="K4" s="287">
        <f t="shared" si="1"/>
        <v>998</v>
      </c>
      <c r="L4" s="76">
        <f t="shared" si="1"/>
        <v>3</v>
      </c>
      <c r="M4" s="76">
        <f t="shared" si="1"/>
        <v>8</v>
      </c>
      <c r="N4" s="250">
        <f t="shared" si="1"/>
        <v>4093</v>
      </c>
      <c r="O4" s="287">
        <f t="shared" si="1"/>
        <v>4303</v>
      </c>
      <c r="P4" s="76">
        <f t="shared" si="1"/>
        <v>157</v>
      </c>
      <c r="Q4" s="76">
        <f t="shared" si="1"/>
        <v>225</v>
      </c>
      <c r="R4" s="250">
        <f t="shared" si="1"/>
        <v>71</v>
      </c>
      <c r="S4" s="287">
        <f t="shared" si="1"/>
        <v>60</v>
      </c>
      <c r="T4" s="76">
        <f t="shared" si="1"/>
        <v>5364</v>
      </c>
      <c r="U4" s="76">
        <f t="shared" si="1"/>
        <v>6038</v>
      </c>
      <c r="V4" s="251">
        <f t="shared" si="1"/>
        <v>11402</v>
      </c>
    </row>
    <row r="5" spans="1:22" s="71" customFormat="1" ht="13.95" customHeight="1" x14ac:dyDescent="0.3">
      <c r="A5" s="243" t="s">
        <v>212</v>
      </c>
      <c r="B5" s="290">
        <f>SUM(B6:B11)</f>
        <v>82</v>
      </c>
      <c r="C5" s="291">
        <f t="shared" ref="C5:S5" si="2">SUM(C6:C11)</f>
        <v>46</v>
      </c>
      <c r="D5" s="292">
        <f t="shared" si="2"/>
        <v>205</v>
      </c>
      <c r="E5" s="293">
        <f t="shared" si="2"/>
        <v>233</v>
      </c>
      <c r="F5" s="290">
        <f t="shared" si="2"/>
        <v>15</v>
      </c>
      <c r="G5" s="291">
        <f t="shared" si="2"/>
        <v>12</v>
      </c>
      <c r="H5" s="292">
        <f t="shared" si="2"/>
        <v>108</v>
      </c>
      <c r="I5" s="293">
        <f t="shared" si="2"/>
        <v>91</v>
      </c>
      <c r="J5" s="290">
        <f t="shared" si="2"/>
        <v>485</v>
      </c>
      <c r="K5" s="291">
        <f t="shared" si="2"/>
        <v>873</v>
      </c>
      <c r="L5" s="292">
        <f t="shared" si="2"/>
        <v>1</v>
      </c>
      <c r="M5" s="293">
        <f t="shared" si="2"/>
        <v>5</v>
      </c>
      <c r="N5" s="290">
        <f t="shared" si="2"/>
        <v>3471</v>
      </c>
      <c r="O5" s="291">
        <f t="shared" si="2"/>
        <v>3499</v>
      </c>
      <c r="P5" s="292">
        <f t="shared" si="2"/>
        <v>132</v>
      </c>
      <c r="Q5" s="293">
        <f t="shared" si="2"/>
        <v>201</v>
      </c>
      <c r="R5" s="290">
        <f t="shared" si="2"/>
        <v>55</v>
      </c>
      <c r="S5" s="291">
        <f t="shared" si="2"/>
        <v>36</v>
      </c>
      <c r="T5" s="294">
        <f>SUMIF($B$2:$S$2,"Men",B5:S5)</f>
        <v>4554</v>
      </c>
      <c r="U5" s="295">
        <f>SUMIF($B$2:$S$2,"Women",B5:S5)</f>
        <v>4996</v>
      </c>
      <c r="V5" s="304">
        <f>T5+U5</f>
        <v>9550</v>
      </c>
    </row>
    <row r="6" spans="1:22" x14ac:dyDescent="0.3">
      <c r="A6" s="244" t="s">
        <v>206</v>
      </c>
      <c r="B6" s="252">
        <v>8</v>
      </c>
      <c r="C6" s="253">
        <v>4</v>
      </c>
      <c r="D6" s="254">
        <v>36</v>
      </c>
      <c r="E6" s="255">
        <v>43</v>
      </c>
      <c r="F6" s="252">
        <v>0</v>
      </c>
      <c r="G6" s="253">
        <v>2</v>
      </c>
      <c r="H6" s="254">
        <v>27</v>
      </c>
      <c r="I6" s="255">
        <v>19</v>
      </c>
      <c r="J6" s="252">
        <v>102</v>
      </c>
      <c r="K6" s="253">
        <v>207</v>
      </c>
      <c r="L6" s="254">
        <v>0</v>
      </c>
      <c r="M6" s="255">
        <v>0</v>
      </c>
      <c r="N6" s="252">
        <v>584</v>
      </c>
      <c r="O6" s="253">
        <v>647</v>
      </c>
      <c r="P6" s="254">
        <v>33</v>
      </c>
      <c r="Q6" s="255">
        <v>48</v>
      </c>
      <c r="R6" s="252">
        <v>9</v>
      </c>
      <c r="S6" s="253">
        <v>5</v>
      </c>
      <c r="T6" s="256">
        <f>SUMIF($B$2:$S$2,"Men",B6:S6)</f>
        <v>799</v>
      </c>
      <c r="U6" s="257">
        <f>SUMIF($B$2:$S$2,"Women",B6:S6)</f>
        <v>975</v>
      </c>
      <c r="V6" s="258">
        <f>T6+U6</f>
        <v>1774</v>
      </c>
    </row>
    <row r="7" spans="1:22" x14ac:dyDescent="0.3">
      <c r="A7" s="244" t="s">
        <v>207</v>
      </c>
      <c r="B7" s="252">
        <v>5</v>
      </c>
      <c r="C7" s="253">
        <v>2</v>
      </c>
      <c r="D7" s="254">
        <v>11</v>
      </c>
      <c r="E7" s="255">
        <v>19</v>
      </c>
      <c r="F7" s="252">
        <v>3</v>
      </c>
      <c r="G7" s="253">
        <v>2</v>
      </c>
      <c r="H7" s="254">
        <v>10</v>
      </c>
      <c r="I7" s="255">
        <v>5</v>
      </c>
      <c r="J7" s="252">
        <v>75</v>
      </c>
      <c r="K7" s="253">
        <v>96</v>
      </c>
      <c r="L7" s="254">
        <v>0</v>
      </c>
      <c r="M7" s="255">
        <v>2</v>
      </c>
      <c r="N7" s="252">
        <v>219</v>
      </c>
      <c r="O7" s="253">
        <v>181</v>
      </c>
      <c r="P7" s="254">
        <v>12</v>
      </c>
      <c r="Q7" s="255">
        <v>24</v>
      </c>
      <c r="R7" s="252">
        <v>4</v>
      </c>
      <c r="S7" s="253">
        <v>4</v>
      </c>
      <c r="T7" s="256">
        <f>SUMIF($B$2:$S$2,"Men",B7:S7)</f>
        <v>339</v>
      </c>
      <c r="U7" s="257">
        <f t="shared" ref="U7:U31" si="3">SUMIF($B$2:$S$2,"Women",B7:S7)</f>
        <v>335</v>
      </c>
      <c r="V7" s="258">
        <f t="shared" ref="V7:V31" si="4">T7+U7</f>
        <v>674</v>
      </c>
    </row>
    <row r="8" spans="1:22" x14ac:dyDescent="0.3">
      <c r="A8" s="244" t="s">
        <v>208</v>
      </c>
      <c r="B8" s="252">
        <v>24</v>
      </c>
      <c r="C8" s="253">
        <v>7</v>
      </c>
      <c r="D8" s="254">
        <v>45</v>
      </c>
      <c r="E8" s="255">
        <v>49</v>
      </c>
      <c r="F8" s="252">
        <v>1</v>
      </c>
      <c r="G8" s="253">
        <v>3</v>
      </c>
      <c r="H8" s="254">
        <v>24</v>
      </c>
      <c r="I8" s="255">
        <v>20</v>
      </c>
      <c r="J8" s="252">
        <v>108</v>
      </c>
      <c r="K8" s="253">
        <v>195</v>
      </c>
      <c r="L8" s="254">
        <v>1</v>
      </c>
      <c r="M8" s="255">
        <v>0</v>
      </c>
      <c r="N8" s="252">
        <v>680</v>
      </c>
      <c r="O8" s="253">
        <v>663</v>
      </c>
      <c r="P8" s="254">
        <v>28</v>
      </c>
      <c r="Q8" s="255">
        <v>43</v>
      </c>
      <c r="R8" s="252">
        <v>10</v>
      </c>
      <c r="S8" s="253">
        <v>6</v>
      </c>
      <c r="T8" s="256">
        <f t="shared" ref="T8:T31" si="5">SUMIF($B$2:$S$2,"Men",B8:S8)</f>
        <v>921</v>
      </c>
      <c r="U8" s="257">
        <f t="shared" si="3"/>
        <v>986</v>
      </c>
      <c r="V8" s="258">
        <f t="shared" si="4"/>
        <v>1907</v>
      </c>
    </row>
    <row r="9" spans="1:22" x14ac:dyDescent="0.3">
      <c r="A9" s="244" t="s">
        <v>209</v>
      </c>
      <c r="B9" s="252">
        <v>10</v>
      </c>
      <c r="C9" s="253">
        <v>5</v>
      </c>
      <c r="D9" s="254">
        <v>64</v>
      </c>
      <c r="E9" s="255">
        <v>53</v>
      </c>
      <c r="F9" s="252">
        <v>7</v>
      </c>
      <c r="G9" s="253">
        <v>3</v>
      </c>
      <c r="H9" s="254">
        <v>19</v>
      </c>
      <c r="I9" s="255">
        <v>26</v>
      </c>
      <c r="J9" s="252">
        <v>117</v>
      </c>
      <c r="K9" s="253">
        <v>178</v>
      </c>
      <c r="L9" s="254">
        <v>0</v>
      </c>
      <c r="M9" s="255">
        <v>2</v>
      </c>
      <c r="N9" s="252">
        <v>883</v>
      </c>
      <c r="O9" s="253">
        <v>868</v>
      </c>
      <c r="P9" s="254">
        <v>28</v>
      </c>
      <c r="Q9" s="255">
        <v>40</v>
      </c>
      <c r="R9" s="252">
        <v>15</v>
      </c>
      <c r="S9" s="253">
        <v>8</v>
      </c>
      <c r="T9" s="256">
        <f t="shared" si="5"/>
        <v>1143</v>
      </c>
      <c r="U9" s="257">
        <f t="shared" si="3"/>
        <v>1183</v>
      </c>
      <c r="V9" s="258">
        <f t="shared" si="4"/>
        <v>2326</v>
      </c>
    </row>
    <row r="10" spans="1:22" x14ac:dyDescent="0.3">
      <c r="A10" s="244" t="s">
        <v>210</v>
      </c>
      <c r="B10" s="252">
        <v>30</v>
      </c>
      <c r="C10" s="253">
        <v>18</v>
      </c>
      <c r="D10" s="254">
        <v>48</v>
      </c>
      <c r="E10" s="255">
        <v>69</v>
      </c>
      <c r="F10" s="252">
        <v>4</v>
      </c>
      <c r="G10" s="253">
        <v>2</v>
      </c>
      <c r="H10" s="254">
        <v>28</v>
      </c>
      <c r="I10" s="255">
        <v>21</v>
      </c>
      <c r="J10" s="252">
        <v>82</v>
      </c>
      <c r="K10" s="253">
        <v>197</v>
      </c>
      <c r="L10" s="254">
        <v>0</v>
      </c>
      <c r="M10" s="255">
        <v>1</v>
      </c>
      <c r="N10" s="252">
        <v>1103</v>
      </c>
      <c r="O10" s="253">
        <v>1137</v>
      </c>
      <c r="P10" s="254">
        <v>30</v>
      </c>
      <c r="Q10" s="255">
        <v>46</v>
      </c>
      <c r="R10" s="252">
        <v>17</v>
      </c>
      <c r="S10" s="253">
        <v>12</v>
      </c>
      <c r="T10" s="256">
        <f t="shared" si="5"/>
        <v>1342</v>
      </c>
      <c r="U10" s="257">
        <f t="shared" si="3"/>
        <v>1503</v>
      </c>
      <c r="V10" s="258">
        <f t="shared" si="4"/>
        <v>2845</v>
      </c>
    </row>
    <row r="11" spans="1:22" x14ac:dyDescent="0.3">
      <c r="A11" s="244" t="s">
        <v>211</v>
      </c>
      <c r="B11" s="252">
        <v>5</v>
      </c>
      <c r="C11" s="253">
        <v>10</v>
      </c>
      <c r="D11" s="254">
        <v>1</v>
      </c>
      <c r="E11" s="255">
        <v>0</v>
      </c>
      <c r="F11" s="252">
        <v>0</v>
      </c>
      <c r="G11" s="253">
        <v>0</v>
      </c>
      <c r="H11" s="254">
        <v>0</v>
      </c>
      <c r="I11" s="255">
        <v>0</v>
      </c>
      <c r="J11" s="252">
        <v>1</v>
      </c>
      <c r="K11" s="253">
        <v>0</v>
      </c>
      <c r="L11" s="254">
        <v>0</v>
      </c>
      <c r="M11" s="255">
        <v>0</v>
      </c>
      <c r="N11" s="252">
        <v>2</v>
      </c>
      <c r="O11" s="253">
        <v>3</v>
      </c>
      <c r="P11" s="254">
        <v>1</v>
      </c>
      <c r="Q11" s="255">
        <v>0</v>
      </c>
      <c r="R11" s="252">
        <v>0</v>
      </c>
      <c r="S11" s="253">
        <v>1</v>
      </c>
      <c r="T11" s="256">
        <f t="shared" si="5"/>
        <v>10</v>
      </c>
      <c r="U11" s="257">
        <f t="shared" si="3"/>
        <v>14</v>
      </c>
      <c r="V11" s="258">
        <f t="shared" si="4"/>
        <v>24</v>
      </c>
    </row>
    <row r="12" spans="1:22" s="72" customFormat="1" ht="13.95" customHeight="1" x14ac:dyDescent="0.3">
      <c r="A12" s="296" t="s">
        <v>213</v>
      </c>
      <c r="B12" s="297">
        <f>SUM(B13:B18)</f>
        <v>1</v>
      </c>
      <c r="C12" s="298">
        <f t="shared" ref="C12:S12" si="6">SUM(C13:C18)</f>
        <v>1</v>
      </c>
      <c r="D12" s="299">
        <f t="shared" si="6"/>
        <v>38</v>
      </c>
      <c r="E12" s="300">
        <f t="shared" si="6"/>
        <v>45</v>
      </c>
      <c r="F12" s="297">
        <f t="shared" si="6"/>
        <v>3</v>
      </c>
      <c r="G12" s="298">
        <f t="shared" si="6"/>
        <v>3</v>
      </c>
      <c r="H12" s="299">
        <f t="shared" si="6"/>
        <v>18</v>
      </c>
      <c r="I12" s="300">
        <f t="shared" si="6"/>
        <v>13</v>
      </c>
      <c r="J12" s="297">
        <f t="shared" si="6"/>
        <v>85</v>
      </c>
      <c r="K12" s="298">
        <f t="shared" si="6"/>
        <v>125</v>
      </c>
      <c r="L12" s="299">
        <f t="shared" si="6"/>
        <v>2</v>
      </c>
      <c r="M12" s="300">
        <f t="shared" si="6"/>
        <v>3</v>
      </c>
      <c r="N12" s="297">
        <f t="shared" si="6"/>
        <v>622</v>
      </c>
      <c r="O12" s="298">
        <f t="shared" si="6"/>
        <v>804</v>
      </c>
      <c r="P12" s="299">
        <f t="shared" si="6"/>
        <v>25</v>
      </c>
      <c r="Q12" s="300">
        <f t="shared" si="6"/>
        <v>24</v>
      </c>
      <c r="R12" s="297">
        <f t="shared" si="6"/>
        <v>16</v>
      </c>
      <c r="S12" s="298">
        <f t="shared" si="6"/>
        <v>24</v>
      </c>
      <c r="T12" s="301">
        <f t="shared" ref="T12:T18" si="7">SUMIF($B$2:$S$2,"Men",B12:S12)</f>
        <v>810</v>
      </c>
      <c r="U12" s="302">
        <f t="shared" ref="U12:U18" si="8">SUMIF($B$2:$S$2,"Women",B12:S12)</f>
        <v>1042</v>
      </c>
      <c r="V12" s="303">
        <f t="shared" ref="V12:V18" si="9">T12+U12</f>
        <v>1852</v>
      </c>
    </row>
    <row r="13" spans="1:22" x14ac:dyDescent="0.3">
      <c r="A13" s="244" t="s">
        <v>206</v>
      </c>
      <c r="B13" s="252">
        <v>0</v>
      </c>
      <c r="C13" s="253">
        <v>0</v>
      </c>
      <c r="D13" s="254">
        <v>0</v>
      </c>
      <c r="E13" s="255">
        <v>2</v>
      </c>
      <c r="F13" s="252">
        <v>0</v>
      </c>
      <c r="G13" s="253">
        <v>0</v>
      </c>
      <c r="H13" s="254">
        <v>1</v>
      </c>
      <c r="I13" s="255">
        <v>1</v>
      </c>
      <c r="J13" s="252">
        <v>0</v>
      </c>
      <c r="K13" s="253">
        <v>1</v>
      </c>
      <c r="L13" s="254">
        <v>0</v>
      </c>
      <c r="M13" s="255">
        <v>0</v>
      </c>
      <c r="N13" s="252">
        <v>7</v>
      </c>
      <c r="O13" s="253">
        <v>7</v>
      </c>
      <c r="P13" s="254">
        <v>1</v>
      </c>
      <c r="Q13" s="255">
        <v>1</v>
      </c>
      <c r="R13" s="252">
        <v>1</v>
      </c>
      <c r="S13" s="253">
        <v>1</v>
      </c>
      <c r="T13" s="256">
        <f t="shared" si="7"/>
        <v>10</v>
      </c>
      <c r="U13" s="257">
        <f t="shared" si="8"/>
        <v>13</v>
      </c>
      <c r="V13" s="258">
        <f t="shared" si="9"/>
        <v>23</v>
      </c>
    </row>
    <row r="14" spans="1:22" x14ac:dyDescent="0.3">
      <c r="A14" s="244" t="s">
        <v>207</v>
      </c>
      <c r="B14" s="252">
        <v>0</v>
      </c>
      <c r="C14" s="253">
        <v>0</v>
      </c>
      <c r="D14" s="254">
        <v>4</v>
      </c>
      <c r="E14" s="255">
        <v>3</v>
      </c>
      <c r="F14" s="252">
        <v>0</v>
      </c>
      <c r="G14" s="253">
        <v>0</v>
      </c>
      <c r="H14" s="254">
        <v>2</v>
      </c>
      <c r="I14" s="255">
        <v>1</v>
      </c>
      <c r="J14" s="252">
        <v>7</v>
      </c>
      <c r="K14" s="253">
        <v>7</v>
      </c>
      <c r="L14" s="254">
        <v>0</v>
      </c>
      <c r="M14" s="255">
        <v>1</v>
      </c>
      <c r="N14" s="252">
        <v>25</v>
      </c>
      <c r="O14" s="253">
        <v>17</v>
      </c>
      <c r="P14" s="254">
        <v>2</v>
      </c>
      <c r="Q14" s="255">
        <v>1</v>
      </c>
      <c r="R14" s="252">
        <v>3</v>
      </c>
      <c r="S14" s="253">
        <v>0</v>
      </c>
      <c r="T14" s="256">
        <f t="shared" si="7"/>
        <v>43</v>
      </c>
      <c r="U14" s="257">
        <f t="shared" si="8"/>
        <v>30</v>
      </c>
      <c r="V14" s="258">
        <f t="shared" si="9"/>
        <v>73</v>
      </c>
    </row>
    <row r="15" spans="1:22" x14ac:dyDescent="0.3">
      <c r="A15" s="244" t="s">
        <v>208</v>
      </c>
      <c r="B15" s="252">
        <v>0</v>
      </c>
      <c r="C15" s="253">
        <v>1</v>
      </c>
      <c r="D15" s="254">
        <v>8</v>
      </c>
      <c r="E15" s="255">
        <v>12</v>
      </c>
      <c r="F15" s="252">
        <v>0</v>
      </c>
      <c r="G15" s="253">
        <v>1</v>
      </c>
      <c r="H15" s="254">
        <v>0</v>
      </c>
      <c r="I15" s="255">
        <v>0</v>
      </c>
      <c r="J15" s="252">
        <v>16</v>
      </c>
      <c r="K15" s="253">
        <v>24</v>
      </c>
      <c r="L15" s="254">
        <v>0</v>
      </c>
      <c r="M15" s="255">
        <v>1</v>
      </c>
      <c r="N15" s="252">
        <v>53</v>
      </c>
      <c r="O15" s="253">
        <v>125</v>
      </c>
      <c r="P15" s="254">
        <v>2</v>
      </c>
      <c r="Q15" s="255">
        <v>2</v>
      </c>
      <c r="R15" s="252">
        <v>1</v>
      </c>
      <c r="S15" s="253">
        <v>3</v>
      </c>
      <c r="T15" s="256">
        <f t="shared" si="7"/>
        <v>80</v>
      </c>
      <c r="U15" s="257">
        <f t="shared" si="8"/>
        <v>169</v>
      </c>
      <c r="V15" s="258">
        <f t="shared" si="9"/>
        <v>249</v>
      </c>
    </row>
    <row r="16" spans="1:22" x14ac:dyDescent="0.3">
      <c r="A16" s="244" t="s">
        <v>209</v>
      </c>
      <c r="B16" s="252">
        <v>0</v>
      </c>
      <c r="C16" s="253">
        <v>0</v>
      </c>
      <c r="D16" s="254">
        <v>7</v>
      </c>
      <c r="E16" s="255">
        <v>11</v>
      </c>
      <c r="F16" s="252">
        <v>1</v>
      </c>
      <c r="G16" s="253">
        <v>0</v>
      </c>
      <c r="H16" s="254">
        <v>2</v>
      </c>
      <c r="I16" s="255">
        <v>2</v>
      </c>
      <c r="J16" s="252">
        <v>18</v>
      </c>
      <c r="K16" s="253">
        <v>25</v>
      </c>
      <c r="L16" s="254">
        <v>1</v>
      </c>
      <c r="M16" s="255">
        <v>1</v>
      </c>
      <c r="N16" s="252">
        <v>131</v>
      </c>
      <c r="O16" s="253">
        <v>189</v>
      </c>
      <c r="P16" s="254">
        <v>7</v>
      </c>
      <c r="Q16" s="255">
        <v>6</v>
      </c>
      <c r="R16" s="252">
        <v>3</v>
      </c>
      <c r="S16" s="253">
        <v>3</v>
      </c>
      <c r="T16" s="256">
        <f t="shared" si="7"/>
        <v>170</v>
      </c>
      <c r="U16" s="257">
        <f t="shared" si="8"/>
        <v>237</v>
      </c>
      <c r="V16" s="258">
        <f t="shared" si="9"/>
        <v>407</v>
      </c>
    </row>
    <row r="17" spans="1:22" x14ac:dyDescent="0.3">
      <c r="A17" s="244" t="s">
        <v>210</v>
      </c>
      <c r="B17" s="252">
        <v>1</v>
      </c>
      <c r="C17" s="253">
        <v>0</v>
      </c>
      <c r="D17" s="254">
        <v>19</v>
      </c>
      <c r="E17" s="255">
        <v>16</v>
      </c>
      <c r="F17" s="252">
        <v>2</v>
      </c>
      <c r="G17" s="253">
        <v>2</v>
      </c>
      <c r="H17" s="254">
        <v>12</v>
      </c>
      <c r="I17" s="255">
        <v>9</v>
      </c>
      <c r="J17" s="252">
        <v>41</v>
      </c>
      <c r="K17" s="253">
        <v>67</v>
      </c>
      <c r="L17" s="254">
        <v>1</v>
      </c>
      <c r="M17" s="255">
        <v>0</v>
      </c>
      <c r="N17" s="252">
        <v>392</v>
      </c>
      <c r="O17" s="253">
        <v>450</v>
      </c>
      <c r="P17" s="254">
        <v>12</v>
      </c>
      <c r="Q17" s="255">
        <v>13</v>
      </c>
      <c r="R17" s="252">
        <v>7</v>
      </c>
      <c r="S17" s="253">
        <v>17</v>
      </c>
      <c r="T17" s="256">
        <f t="shared" si="7"/>
        <v>487</v>
      </c>
      <c r="U17" s="257">
        <f t="shared" si="8"/>
        <v>574</v>
      </c>
      <c r="V17" s="258">
        <f t="shared" si="9"/>
        <v>1061</v>
      </c>
    </row>
    <row r="18" spans="1:22" x14ac:dyDescent="0.3">
      <c r="A18" s="244" t="s">
        <v>211</v>
      </c>
      <c r="B18" s="252">
        <v>0</v>
      </c>
      <c r="C18" s="253">
        <v>0</v>
      </c>
      <c r="D18" s="254">
        <v>0</v>
      </c>
      <c r="E18" s="255">
        <v>1</v>
      </c>
      <c r="F18" s="252">
        <v>0</v>
      </c>
      <c r="G18" s="253">
        <v>0</v>
      </c>
      <c r="H18" s="254">
        <v>1</v>
      </c>
      <c r="I18" s="255">
        <v>0</v>
      </c>
      <c r="J18" s="252">
        <v>3</v>
      </c>
      <c r="K18" s="253">
        <v>1</v>
      </c>
      <c r="L18" s="254">
        <v>0</v>
      </c>
      <c r="M18" s="255">
        <v>0</v>
      </c>
      <c r="N18" s="252">
        <v>14</v>
      </c>
      <c r="O18" s="253">
        <v>16</v>
      </c>
      <c r="P18" s="254">
        <v>1</v>
      </c>
      <c r="Q18" s="255">
        <v>1</v>
      </c>
      <c r="R18" s="252">
        <v>1</v>
      </c>
      <c r="S18" s="253">
        <v>0</v>
      </c>
      <c r="T18" s="256">
        <f t="shared" si="7"/>
        <v>20</v>
      </c>
      <c r="U18" s="257">
        <f t="shared" si="8"/>
        <v>19</v>
      </c>
      <c r="V18" s="258">
        <f t="shared" si="9"/>
        <v>39</v>
      </c>
    </row>
    <row r="19" spans="1:22" s="75" customFormat="1" ht="14.55" customHeight="1" x14ac:dyDescent="0.3">
      <c r="A19" s="288" t="s">
        <v>220</v>
      </c>
      <c r="B19" s="259">
        <f>B20+B29</f>
        <v>139</v>
      </c>
      <c r="C19" s="289">
        <f t="shared" ref="C19:V19" si="10">C20+C29</f>
        <v>96</v>
      </c>
      <c r="D19" s="260">
        <f t="shared" si="10"/>
        <v>33</v>
      </c>
      <c r="E19" s="260">
        <f t="shared" si="10"/>
        <v>39</v>
      </c>
      <c r="F19" s="259">
        <f t="shared" si="10"/>
        <v>1</v>
      </c>
      <c r="G19" s="289">
        <f t="shared" si="10"/>
        <v>0</v>
      </c>
      <c r="H19" s="260">
        <f t="shared" si="10"/>
        <v>28</v>
      </c>
      <c r="I19" s="260">
        <f t="shared" si="10"/>
        <v>41</v>
      </c>
      <c r="J19" s="259">
        <f t="shared" si="10"/>
        <v>60</v>
      </c>
      <c r="K19" s="289">
        <f t="shared" si="10"/>
        <v>156</v>
      </c>
      <c r="L19" s="260">
        <f t="shared" si="10"/>
        <v>1</v>
      </c>
      <c r="M19" s="260">
        <f t="shared" si="10"/>
        <v>1</v>
      </c>
      <c r="N19" s="259">
        <f t="shared" si="10"/>
        <v>618</v>
      </c>
      <c r="O19" s="289">
        <f t="shared" si="10"/>
        <v>1028</v>
      </c>
      <c r="P19" s="260">
        <f t="shared" si="10"/>
        <v>15</v>
      </c>
      <c r="Q19" s="260">
        <f t="shared" si="10"/>
        <v>33</v>
      </c>
      <c r="R19" s="259">
        <f t="shared" si="10"/>
        <v>56</v>
      </c>
      <c r="S19" s="289">
        <f t="shared" si="10"/>
        <v>49</v>
      </c>
      <c r="T19" s="260">
        <f t="shared" si="10"/>
        <v>951</v>
      </c>
      <c r="U19" s="260">
        <f t="shared" si="10"/>
        <v>1443</v>
      </c>
      <c r="V19" s="261">
        <f t="shared" si="10"/>
        <v>2394</v>
      </c>
    </row>
    <row r="20" spans="1:22" s="72" customFormat="1" ht="13.95" customHeight="1" x14ac:dyDescent="0.3">
      <c r="A20" s="305" t="s">
        <v>218</v>
      </c>
      <c r="B20" s="297">
        <f>SUM(B21:B23,B26)</f>
        <v>69</v>
      </c>
      <c r="C20" s="298">
        <f t="shared" ref="C20:V20" si="11">SUM(C21:C23,C26)</f>
        <v>57</v>
      </c>
      <c r="D20" s="299">
        <f t="shared" si="11"/>
        <v>17</v>
      </c>
      <c r="E20" s="300">
        <f t="shared" si="11"/>
        <v>24</v>
      </c>
      <c r="F20" s="297">
        <f t="shared" si="11"/>
        <v>0</v>
      </c>
      <c r="G20" s="298">
        <f t="shared" si="11"/>
        <v>0</v>
      </c>
      <c r="H20" s="299">
        <f t="shared" si="11"/>
        <v>16</v>
      </c>
      <c r="I20" s="300">
        <f t="shared" si="11"/>
        <v>28</v>
      </c>
      <c r="J20" s="297">
        <f t="shared" si="11"/>
        <v>20</v>
      </c>
      <c r="K20" s="298">
        <f t="shared" si="11"/>
        <v>55</v>
      </c>
      <c r="L20" s="299">
        <f t="shared" si="11"/>
        <v>0</v>
      </c>
      <c r="M20" s="300">
        <f t="shared" si="11"/>
        <v>0</v>
      </c>
      <c r="N20" s="297">
        <f t="shared" si="11"/>
        <v>314</v>
      </c>
      <c r="O20" s="298">
        <f t="shared" si="11"/>
        <v>515</v>
      </c>
      <c r="P20" s="299">
        <f t="shared" si="11"/>
        <v>7</v>
      </c>
      <c r="Q20" s="300">
        <f t="shared" si="11"/>
        <v>21</v>
      </c>
      <c r="R20" s="297">
        <f t="shared" si="11"/>
        <v>47</v>
      </c>
      <c r="S20" s="298">
        <f t="shared" si="11"/>
        <v>35</v>
      </c>
      <c r="T20" s="299">
        <f t="shared" si="11"/>
        <v>490</v>
      </c>
      <c r="U20" s="300">
        <f t="shared" si="11"/>
        <v>735</v>
      </c>
      <c r="V20" s="306">
        <f t="shared" si="11"/>
        <v>1225</v>
      </c>
    </row>
    <row r="21" spans="1:22" x14ac:dyDescent="0.3">
      <c r="A21" s="244" t="s">
        <v>214</v>
      </c>
      <c r="B21" s="252">
        <v>26</v>
      </c>
      <c r="C21" s="253">
        <v>25</v>
      </c>
      <c r="D21" s="254">
        <v>7</v>
      </c>
      <c r="E21" s="255">
        <v>6</v>
      </c>
      <c r="F21" s="252">
        <v>0</v>
      </c>
      <c r="G21" s="253">
        <v>0</v>
      </c>
      <c r="H21" s="254">
        <v>3</v>
      </c>
      <c r="I21" s="255">
        <v>4</v>
      </c>
      <c r="J21" s="252">
        <v>10</v>
      </c>
      <c r="K21" s="253">
        <v>30</v>
      </c>
      <c r="L21" s="254">
        <v>0</v>
      </c>
      <c r="M21" s="255">
        <v>0</v>
      </c>
      <c r="N21" s="252">
        <v>70</v>
      </c>
      <c r="O21" s="253">
        <v>160</v>
      </c>
      <c r="P21" s="254">
        <v>1</v>
      </c>
      <c r="Q21" s="255">
        <v>7</v>
      </c>
      <c r="R21" s="252">
        <v>1</v>
      </c>
      <c r="S21" s="253">
        <v>2</v>
      </c>
      <c r="T21" s="256">
        <f t="shared" si="5"/>
        <v>118</v>
      </c>
      <c r="U21" s="257">
        <f t="shared" si="3"/>
        <v>234</v>
      </c>
      <c r="V21" s="258">
        <f t="shared" si="4"/>
        <v>352</v>
      </c>
    </row>
    <row r="22" spans="1:22" x14ac:dyDescent="0.3">
      <c r="A22" s="244" t="s">
        <v>215</v>
      </c>
      <c r="B22" s="252">
        <v>39</v>
      </c>
      <c r="C22" s="253">
        <v>26</v>
      </c>
      <c r="D22" s="254">
        <v>3</v>
      </c>
      <c r="E22" s="255">
        <v>9</v>
      </c>
      <c r="F22" s="252">
        <v>0</v>
      </c>
      <c r="G22" s="253">
        <v>0</v>
      </c>
      <c r="H22" s="254">
        <v>0</v>
      </c>
      <c r="I22" s="255">
        <v>4</v>
      </c>
      <c r="J22" s="252">
        <v>8</v>
      </c>
      <c r="K22" s="253">
        <v>16</v>
      </c>
      <c r="L22" s="254">
        <v>0</v>
      </c>
      <c r="M22" s="255">
        <v>0</v>
      </c>
      <c r="N22" s="252">
        <v>80</v>
      </c>
      <c r="O22" s="253">
        <v>140</v>
      </c>
      <c r="P22" s="254">
        <v>3</v>
      </c>
      <c r="Q22" s="255">
        <v>4</v>
      </c>
      <c r="R22" s="252">
        <v>3</v>
      </c>
      <c r="S22" s="253">
        <v>0</v>
      </c>
      <c r="T22" s="256">
        <f t="shared" si="5"/>
        <v>136</v>
      </c>
      <c r="U22" s="257">
        <f t="shared" si="3"/>
        <v>199</v>
      </c>
      <c r="V22" s="258">
        <f t="shared" si="4"/>
        <v>335</v>
      </c>
    </row>
    <row r="23" spans="1:22" ht="13.95" customHeight="1" x14ac:dyDescent="0.3">
      <c r="A23" s="245" t="s">
        <v>216</v>
      </c>
      <c r="B23" s="262">
        <v>0</v>
      </c>
      <c r="C23" s="263">
        <v>1</v>
      </c>
      <c r="D23" s="264">
        <v>2</v>
      </c>
      <c r="E23" s="265">
        <v>2</v>
      </c>
      <c r="F23" s="262">
        <v>0</v>
      </c>
      <c r="G23" s="263">
        <v>0</v>
      </c>
      <c r="H23" s="264">
        <v>5</v>
      </c>
      <c r="I23" s="265">
        <v>4</v>
      </c>
      <c r="J23" s="262">
        <v>0</v>
      </c>
      <c r="K23" s="263">
        <v>3</v>
      </c>
      <c r="L23" s="264">
        <v>0</v>
      </c>
      <c r="M23" s="265">
        <v>0</v>
      </c>
      <c r="N23" s="262">
        <v>47</v>
      </c>
      <c r="O23" s="263">
        <v>58</v>
      </c>
      <c r="P23" s="264">
        <v>1</v>
      </c>
      <c r="Q23" s="265">
        <v>6</v>
      </c>
      <c r="R23" s="262">
        <v>1</v>
      </c>
      <c r="S23" s="263">
        <v>4</v>
      </c>
      <c r="T23" s="266">
        <f t="shared" si="5"/>
        <v>56</v>
      </c>
      <c r="U23" s="267">
        <f t="shared" si="3"/>
        <v>78</v>
      </c>
      <c r="V23" s="268">
        <f t="shared" si="4"/>
        <v>134</v>
      </c>
    </row>
    <row r="24" spans="1:22" x14ac:dyDescent="0.3">
      <c r="A24" s="246" t="s">
        <v>198</v>
      </c>
      <c r="B24" s="269">
        <v>0</v>
      </c>
      <c r="C24" s="270">
        <v>0</v>
      </c>
      <c r="D24" s="271">
        <v>2</v>
      </c>
      <c r="E24" s="272">
        <v>1</v>
      </c>
      <c r="F24" s="269">
        <v>0</v>
      </c>
      <c r="G24" s="273">
        <v>0</v>
      </c>
      <c r="H24" s="271">
        <v>3</v>
      </c>
      <c r="I24" s="272">
        <v>1</v>
      </c>
      <c r="J24" s="269">
        <v>0</v>
      </c>
      <c r="K24" s="270">
        <v>1</v>
      </c>
      <c r="L24" s="271">
        <v>0</v>
      </c>
      <c r="M24" s="274">
        <v>0</v>
      </c>
      <c r="N24" s="269">
        <v>17</v>
      </c>
      <c r="O24" s="270">
        <v>21</v>
      </c>
      <c r="P24" s="271">
        <v>0</v>
      </c>
      <c r="Q24" s="272">
        <v>1</v>
      </c>
      <c r="R24" s="269">
        <v>1</v>
      </c>
      <c r="S24" s="270">
        <v>2</v>
      </c>
      <c r="T24" s="256">
        <f t="shared" si="5"/>
        <v>23</v>
      </c>
      <c r="U24" s="257">
        <f t="shared" si="3"/>
        <v>27</v>
      </c>
      <c r="V24" s="258">
        <f t="shared" si="4"/>
        <v>50</v>
      </c>
    </row>
    <row r="25" spans="1:22" x14ac:dyDescent="0.3">
      <c r="A25" s="246" t="s">
        <v>199</v>
      </c>
      <c r="B25" s="269">
        <v>0</v>
      </c>
      <c r="C25" s="270">
        <v>1</v>
      </c>
      <c r="D25" s="271">
        <v>0</v>
      </c>
      <c r="E25" s="272">
        <v>1</v>
      </c>
      <c r="F25" s="269">
        <v>0</v>
      </c>
      <c r="G25" s="273">
        <v>0</v>
      </c>
      <c r="H25" s="271">
        <v>2</v>
      </c>
      <c r="I25" s="272">
        <v>3</v>
      </c>
      <c r="J25" s="269">
        <v>0</v>
      </c>
      <c r="K25" s="270">
        <v>2</v>
      </c>
      <c r="L25" s="271">
        <v>0</v>
      </c>
      <c r="M25" s="274">
        <v>0</v>
      </c>
      <c r="N25" s="269">
        <v>30</v>
      </c>
      <c r="O25" s="270">
        <v>37</v>
      </c>
      <c r="P25" s="271">
        <v>1</v>
      </c>
      <c r="Q25" s="272">
        <v>5</v>
      </c>
      <c r="R25" s="269">
        <v>0</v>
      </c>
      <c r="S25" s="270">
        <v>2</v>
      </c>
      <c r="T25" s="256">
        <f t="shared" si="5"/>
        <v>33</v>
      </c>
      <c r="U25" s="257">
        <f t="shared" si="3"/>
        <v>51</v>
      </c>
      <c r="V25" s="258">
        <f t="shared" si="4"/>
        <v>84</v>
      </c>
    </row>
    <row r="26" spans="1:22" ht="13.95" customHeight="1" x14ac:dyDescent="0.3">
      <c r="A26" s="245" t="s">
        <v>217</v>
      </c>
      <c r="B26" s="262">
        <v>4</v>
      </c>
      <c r="C26" s="263">
        <v>5</v>
      </c>
      <c r="D26" s="264">
        <v>5</v>
      </c>
      <c r="E26" s="265">
        <v>7</v>
      </c>
      <c r="F26" s="262">
        <v>0</v>
      </c>
      <c r="G26" s="263">
        <v>0</v>
      </c>
      <c r="H26" s="264">
        <v>8</v>
      </c>
      <c r="I26" s="265">
        <v>16</v>
      </c>
      <c r="J26" s="262">
        <v>2</v>
      </c>
      <c r="K26" s="263">
        <v>6</v>
      </c>
      <c r="L26" s="264">
        <v>0</v>
      </c>
      <c r="M26" s="265">
        <v>0</v>
      </c>
      <c r="N26" s="262">
        <v>117</v>
      </c>
      <c r="O26" s="263">
        <v>157</v>
      </c>
      <c r="P26" s="264">
        <v>2</v>
      </c>
      <c r="Q26" s="265">
        <v>4</v>
      </c>
      <c r="R26" s="262">
        <v>42</v>
      </c>
      <c r="S26" s="263">
        <v>29</v>
      </c>
      <c r="T26" s="266">
        <f t="shared" si="5"/>
        <v>180</v>
      </c>
      <c r="U26" s="267">
        <f t="shared" si="3"/>
        <v>224</v>
      </c>
      <c r="V26" s="268">
        <f t="shared" si="4"/>
        <v>404</v>
      </c>
    </row>
    <row r="27" spans="1:22" ht="13.8" customHeight="1" x14ac:dyDescent="0.3">
      <c r="A27" s="246" t="s">
        <v>198</v>
      </c>
      <c r="B27" s="269">
        <v>3</v>
      </c>
      <c r="C27" s="270">
        <v>4</v>
      </c>
      <c r="D27" s="271">
        <v>3</v>
      </c>
      <c r="E27" s="272">
        <v>3</v>
      </c>
      <c r="F27" s="269">
        <v>0</v>
      </c>
      <c r="G27" s="273">
        <v>0</v>
      </c>
      <c r="H27" s="271">
        <v>3</v>
      </c>
      <c r="I27" s="272">
        <v>5</v>
      </c>
      <c r="J27" s="269">
        <v>0</v>
      </c>
      <c r="K27" s="270">
        <v>2</v>
      </c>
      <c r="L27" s="271">
        <v>0</v>
      </c>
      <c r="M27" s="274">
        <v>0</v>
      </c>
      <c r="N27" s="269">
        <v>36</v>
      </c>
      <c r="O27" s="270">
        <v>32</v>
      </c>
      <c r="P27" s="271">
        <v>2</v>
      </c>
      <c r="Q27" s="272">
        <v>1</v>
      </c>
      <c r="R27" s="269">
        <v>39</v>
      </c>
      <c r="S27" s="270">
        <v>27</v>
      </c>
      <c r="T27" s="256">
        <f t="shared" si="5"/>
        <v>86</v>
      </c>
      <c r="U27" s="257">
        <f t="shared" si="3"/>
        <v>74</v>
      </c>
      <c r="V27" s="258">
        <f t="shared" si="4"/>
        <v>160</v>
      </c>
    </row>
    <row r="28" spans="1:22" x14ac:dyDescent="0.3">
      <c r="A28" s="246" t="s">
        <v>199</v>
      </c>
      <c r="B28" s="269">
        <v>1</v>
      </c>
      <c r="C28" s="270">
        <v>1</v>
      </c>
      <c r="D28" s="271">
        <v>2</v>
      </c>
      <c r="E28" s="272">
        <v>4</v>
      </c>
      <c r="F28" s="269">
        <v>0</v>
      </c>
      <c r="G28" s="273">
        <v>0</v>
      </c>
      <c r="H28" s="271">
        <v>5</v>
      </c>
      <c r="I28" s="272">
        <v>11</v>
      </c>
      <c r="J28" s="269">
        <v>2</v>
      </c>
      <c r="K28" s="270">
        <v>4</v>
      </c>
      <c r="L28" s="271">
        <v>0</v>
      </c>
      <c r="M28" s="274">
        <v>0</v>
      </c>
      <c r="N28" s="269">
        <v>81</v>
      </c>
      <c r="O28" s="270">
        <v>125</v>
      </c>
      <c r="P28" s="271">
        <v>0</v>
      </c>
      <c r="Q28" s="272">
        <v>3</v>
      </c>
      <c r="R28" s="269">
        <v>3</v>
      </c>
      <c r="S28" s="270">
        <v>2</v>
      </c>
      <c r="T28" s="256">
        <f t="shared" si="5"/>
        <v>94</v>
      </c>
      <c r="U28" s="257">
        <f t="shared" si="3"/>
        <v>150</v>
      </c>
      <c r="V28" s="258">
        <f t="shared" si="4"/>
        <v>244</v>
      </c>
    </row>
    <row r="29" spans="1:22" s="72" customFormat="1" ht="13.95" customHeight="1" x14ac:dyDescent="0.3">
      <c r="A29" s="296" t="s">
        <v>219</v>
      </c>
      <c r="B29" s="297">
        <f>B30+B31</f>
        <v>70</v>
      </c>
      <c r="C29" s="298">
        <f t="shared" ref="C29:V29" si="12">C30+C31</f>
        <v>39</v>
      </c>
      <c r="D29" s="299">
        <f t="shared" si="12"/>
        <v>16</v>
      </c>
      <c r="E29" s="300">
        <f t="shared" si="12"/>
        <v>15</v>
      </c>
      <c r="F29" s="297">
        <f t="shared" si="12"/>
        <v>1</v>
      </c>
      <c r="G29" s="298">
        <f t="shared" si="12"/>
        <v>0</v>
      </c>
      <c r="H29" s="299">
        <f t="shared" si="12"/>
        <v>12</v>
      </c>
      <c r="I29" s="300">
        <f t="shared" si="12"/>
        <v>13</v>
      </c>
      <c r="J29" s="297">
        <f t="shared" si="12"/>
        <v>40</v>
      </c>
      <c r="K29" s="298">
        <f t="shared" si="12"/>
        <v>101</v>
      </c>
      <c r="L29" s="299">
        <f t="shared" si="12"/>
        <v>1</v>
      </c>
      <c r="M29" s="300">
        <f t="shared" si="12"/>
        <v>1</v>
      </c>
      <c r="N29" s="297">
        <f t="shared" si="12"/>
        <v>304</v>
      </c>
      <c r="O29" s="298">
        <f t="shared" si="12"/>
        <v>513</v>
      </c>
      <c r="P29" s="299">
        <f t="shared" si="12"/>
        <v>8</v>
      </c>
      <c r="Q29" s="300">
        <f t="shared" si="12"/>
        <v>12</v>
      </c>
      <c r="R29" s="297">
        <f t="shared" si="12"/>
        <v>9</v>
      </c>
      <c r="S29" s="298">
        <f t="shared" si="12"/>
        <v>14</v>
      </c>
      <c r="T29" s="299">
        <f t="shared" si="12"/>
        <v>461</v>
      </c>
      <c r="U29" s="300">
        <f t="shared" si="12"/>
        <v>708</v>
      </c>
      <c r="V29" s="306">
        <f t="shared" si="12"/>
        <v>1169</v>
      </c>
    </row>
    <row r="30" spans="1:22" x14ac:dyDescent="0.3">
      <c r="A30" s="244" t="s">
        <v>214</v>
      </c>
      <c r="B30" s="252">
        <v>16</v>
      </c>
      <c r="C30" s="253">
        <v>7</v>
      </c>
      <c r="D30" s="254">
        <v>8</v>
      </c>
      <c r="E30" s="255">
        <v>4</v>
      </c>
      <c r="F30" s="252">
        <v>0</v>
      </c>
      <c r="G30" s="253">
        <v>0</v>
      </c>
      <c r="H30" s="254">
        <v>2</v>
      </c>
      <c r="I30" s="255">
        <v>5</v>
      </c>
      <c r="J30" s="252">
        <v>14</v>
      </c>
      <c r="K30" s="253">
        <v>27</v>
      </c>
      <c r="L30" s="254">
        <v>1</v>
      </c>
      <c r="M30" s="255">
        <v>0</v>
      </c>
      <c r="N30" s="252">
        <v>63</v>
      </c>
      <c r="O30" s="253">
        <v>127</v>
      </c>
      <c r="P30" s="254">
        <v>4</v>
      </c>
      <c r="Q30" s="255">
        <v>1</v>
      </c>
      <c r="R30" s="252">
        <v>3</v>
      </c>
      <c r="S30" s="253">
        <v>2</v>
      </c>
      <c r="T30" s="256">
        <f t="shared" si="5"/>
        <v>111</v>
      </c>
      <c r="U30" s="257">
        <f t="shared" si="3"/>
        <v>173</v>
      </c>
      <c r="V30" s="258">
        <f t="shared" si="4"/>
        <v>284</v>
      </c>
    </row>
    <row r="31" spans="1:22" x14ac:dyDescent="0.3">
      <c r="A31" s="247" t="s">
        <v>215</v>
      </c>
      <c r="B31" s="275">
        <v>54</v>
      </c>
      <c r="C31" s="276">
        <v>32</v>
      </c>
      <c r="D31" s="277">
        <v>8</v>
      </c>
      <c r="E31" s="278">
        <v>11</v>
      </c>
      <c r="F31" s="275">
        <v>1</v>
      </c>
      <c r="G31" s="276">
        <v>0</v>
      </c>
      <c r="H31" s="277">
        <v>10</v>
      </c>
      <c r="I31" s="278">
        <v>8</v>
      </c>
      <c r="J31" s="275">
        <v>26</v>
      </c>
      <c r="K31" s="276">
        <v>74</v>
      </c>
      <c r="L31" s="277">
        <v>0</v>
      </c>
      <c r="M31" s="278">
        <v>1</v>
      </c>
      <c r="N31" s="275">
        <v>241</v>
      </c>
      <c r="O31" s="276">
        <v>386</v>
      </c>
      <c r="P31" s="277">
        <v>4</v>
      </c>
      <c r="Q31" s="278">
        <v>11</v>
      </c>
      <c r="R31" s="275">
        <v>6</v>
      </c>
      <c r="S31" s="276">
        <v>12</v>
      </c>
      <c r="T31" s="279">
        <f t="shared" si="5"/>
        <v>350</v>
      </c>
      <c r="U31" s="280">
        <f t="shared" si="3"/>
        <v>535</v>
      </c>
      <c r="V31" s="281">
        <f t="shared" si="4"/>
        <v>885</v>
      </c>
    </row>
    <row r="32" spans="1:22" x14ac:dyDescent="0.3">
      <c r="A32" s="16"/>
    </row>
    <row r="33" spans="1:1" x14ac:dyDescent="0.3">
      <c r="A33" s="16"/>
    </row>
  </sheetData>
  <mergeCells count="11">
    <mergeCell ref="A1:A2"/>
    <mergeCell ref="L1:M1"/>
    <mergeCell ref="N1:O1"/>
    <mergeCell ref="P1:Q1"/>
    <mergeCell ref="T1:V1"/>
    <mergeCell ref="R1:S1"/>
    <mergeCell ref="B1:C1"/>
    <mergeCell ref="D1:E1"/>
    <mergeCell ref="F1:G1"/>
    <mergeCell ref="H1:I1"/>
    <mergeCell ref="J1:K1"/>
  </mergeCells>
  <pageMargins left="0.25" right="0.25" top="0.75" bottom="0.75" header="0.3" footer="0.3"/>
  <pageSetup scale="72" fitToHeight="0" orientation="landscape" horizontalDpi="0" verticalDpi="0" r:id="rId1"/>
  <headerFooter>
    <oddHeader>&amp;C&amp;"Cambria,Bold"&amp;10&amp;KC00000Southern Illinois University Edwardsville
Fall 2017 Headcounts by Level and Time status</oddHeader>
    <oddFooter>&amp;R&amp;"-,Italic"&amp;9&amp;K01+034Office of Institutional Research and Studies
October 2017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"/>
  <sheetViews>
    <sheetView zoomScaleNormal="100" workbookViewId="0">
      <selection activeCell="C10" sqref="C10"/>
    </sheetView>
  </sheetViews>
  <sheetFormatPr defaultRowHeight="14.4" x14ac:dyDescent="0.3"/>
  <cols>
    <col min="1" max="1" width="11.109375" style="87" customWidth="1"/>
    <col min="2" max="2" width="7.44140625" style="87" customWidth="1"/>
    <col min="3" max="3" width="7.6640625" style="87" bestFit="1" customWidth="1"/>
    <col min="4" max="4" width="7.44140625" style="87" customWidth="1"/>
    <col min="5" max="5" width="7.6640625" style="87" bestFit="1" customWidth="1"/>
    <col min="6" max="6" width="7.44140625" style="87" customWidth="1"/>
    <col min="7" max="7" width="7.6640625" style="87" bestFit="1" customWidth="1"/>
    <col min="8" max="8" width="7.44140625" style="87" customWidth="1"/>
    <col min="9" max="9" width="7.6640625" style="87" bestFit="1" customWidth="1"/>
    <col min="10" max="10" width="7.44140625" style="87" customWidth="1"/>
    <col min="11" max="11" width="7.6640625" style="87" bestFit="1" customWidth="1"/>
    <col min="12" max="14" width="7.44140625" style="87" customWidth="1"/>
    <col min="15" max="15" width="7.6640625" style="87" bestFit="1" customWidth="1"/>
    <col min="16" max="16" width="7.44140625" style="87" customWidth="1"/>
    <col min="17" max="17" width="7.6640625" style="87" bestFit="1" customWidth="1"/>
    <col min="18" max="18" width="7.44140625" style="87" customWidth="1"/>
    <col min="19" max="19" width="7.6640625" style="87" bestFit="1" customWidth="1"/>
    <col min="20" max="20" width="7.44140625" style="87" customWidth="1"/>
    <col min="21" max="21" width="7.6640625" style="87" bestFit="1" customWidth="1"/>
    <col min="22" max="22" width="6.44140625" style="87" bestFit="1" customWidth="1"/>
    <col min="23" max="16384" width="8.88671875" style="87"/>
  </cols>
  <sheetData>
    <row r="1" spans="1:22" ht="44.4" customHeight="1" x14ac:dyDescent="0.3">
      <c r="A1" s="338" t="s">
        <v>659</v>
      </c>
      <c r="B1" s="340" t="s">
        <v>83</v>
      </c>
      <c r="C1" s="340"/>
      <c r="D1" s="340" t="s">
        <v>84</v>
      </c>
      <c r="E1" s="340"/>
      <c r="F1" s="340" t="s">
        <v>202</v>
      </c>
      <c r="G1" s="340"/>
      <c r="H1" s="340" t="s">
        <v>85</v>
      </c>
      <c r="I1" s="340"/>
      <c r="J1" s="340" t="s">
        <v>225</v>
      </c>
      <c r="K1" s="340"/>
      <c r="L1" s="340" t="s">
        <v>87</v>
      </c>
      <c r="M1" s="340"/>
      <c r="N1" s="340" t="s">
        <v>88</v>
      </c>
      <c r="O1" s="340"/>
      <c r="P1" s="340" t="s">
        <v>89</v>
      </c>
      <c r="Q1" s="340"/>
      <c r="R1" s="340" t="s">
        <v>90</v>
      </c>
      <c r="S1" s="340"/>
      <c r="T1" s="336" t="s">
        <v>81</v>
      </c>
      <c r="U1" s="336"/>
      <c r="V1" s="337"/>
    </row>
    <row r="2" spans="1:22" x14ac:dyDescent="0.3">
      <c r="A2" s="339"/>
      <c r="B2" s="242" t="s">
        <v>77</v>
      </c>
      <c r="C2" s="242" t="s">
        <v>78</v>
      </c>
      <c r="D2" s="242" t="s">
        <v>77</v>
      </c>
      <c r="E2" s="242" t="s">
        <v>78</v>
      </c>
      <c r="F2" s="242" t="s">
        <v>77</v>
      </c>
      <c r="G2" s="242" t="s">
        <v>78</v>
      </c>
      <c r="H2" s="242" t="s">
        <v>77</v>
      </c>
      <c r="I2" s="242" t="s">
        <v>78</v>
      </c>
      <c r="J2" s="242" t="s">
        <v>77</v>
      </c>
      <c r="K2" s="242" t="s">
        <v>78</v>
      </c>
      <c r="L2" s="242" t="s">
        <v>77</v>
      </c>
      <c r="M2" s="242" t="s">
        <v>78</v>
      </c>
      <c r="N2" s="242" t="s">
        <v>77</v>
      </c>
      <c r="O2" s="242" t="s">
        <v>78</v>
      </c>
      <c r="P2" s="242" t="s">
        <v>77</v>
      </c>
      <c r="Q2" s="242" t="s">
        <v>78</v>
      </c>
      <c r="R2" s="242" t="s">
        <v>77</v>
      </c>
      <c r="S2" s="242" t="s">
        <v>78</v>
      </c>
      <c r="T2" s="242" t="s">
        <v>77</v>
      </c>
      <c r="U2" s="242" t="s">
        <v>78</v>
      </c>
      <c r="V2" s="175" t="s">
        <v>91</v>
      </c>
    </row>
    <row r="3" spans="1:22" x14ac:dyDescent="0.3">
      <c r="A3" s="176" t="s">
        <v>81</v>
      </c>
      <c r="B3" s="177">
        <f>B4+B5</f>
        <v>222</v>
      </c>
      <c r="C3" s="177">
        <f t="shared" ref="C3:V3" si="0">C4+C5</f>
        <v>143</v>
      </c>
      <c r="D3" s="177">
        <f t="shared" si="0"/>
        <v>276</v>
      </c>
      <c r="E3" s="177">
        <f t="shared" si="0"/>
        <v>317</v>
      </c>
      <c r="F3" s="177">
        <f t="shared" si="0"/>
        <v>19</v>
      </c>
      <c r="G3" s="177">
        <f t="shared" si="0"/>
        <v>15</v>
      </c>
      <c r="H3" s="177">
        <f t="shared" si="0"/>
        <v>154</v>
      </c>
      <c r="I3" s="177">
        <f t="shared" si="0"/>
        <v>145</v>
      </c>
      <c r="J3" s="177">
        <f t="shared" si="0"/>
        <v>630</v>
      </c>
      <c r="K3" s="177">
        <f t="shared" si="0"/>
        <v>1154</v>
      </c>
      <c r="L3" s="177">
        <f t="shared" si="0"/>
        <v>4</v>
      </c>
      <c r="M3" s="177">
        <f t="shared" si="0"/>
        <v>9</v>
      </c>
      <c r="N3" s="177">
        <f t="shared" si="0"/>
        <v>4711</v>
      </c>
      <c r="O3" s="177">
        <f t="shared" si="0"/>
        <v>5331</v>
      </c>
      <c r="P3" s="177">
        <f t="shared" si="0"/>
        <v>172</v>
      </c>
      <c r="Q3" s="177">
        <f t="shared" si="0"/>
        <v>258</v>
      </c>
      <c r="R3" s="177">
        <f t="shared" si="0"/>
        <v>127</v>
      </c>
      <c r="S3" s="177">
        <f t="shared" si="0"/>
        <v>109</v>
      </c>
      <c r="T3" s="177">
        <f t="shared" si="0"/>
        <v>6315</v>
      </c>
      <c r="U3" s="177">
        <f t="shared" si="0"/>
        <v>7481</v>
      </c>
      <c r="V3" s="178">
        <f t="shared" si="0"/>
        <v>13796</v>
      </c>
    </row>
    <row r="4" spans="1:22" x14ac:dyDescent="0.3">
      <c r="A4" s="179" t="s">
        <v>223</v>
      </c>
      <c r="B4" s="180">
        <v>217</v>
      </c>
      <c r="C4" s="180">
        <v>137</v>
      </c>
      <c r="D4" s="180">
        <v>262</v>
      </c>
      <c r="E4" s="180">
        <v>282</v>
      </c>
      <c r="F4" s="180">
        <v>19</v>
      </c>
      <c r="G4" s="180">
        <v>13</v>
      </c>
      <c r="H4" s="180">
        <v>147</v>
      </c>
      <c r="I4" s="180">
        <v>125</v>
      </c>
      <c r="J4" s="180">
        <v>604</v>
      </c>
      <c r="K4" s="180">
        <v>1031</v>
      </c>
      <c r="L4" s="180">
        <v>3</v>
      </c>
      <c r="M4" s="180">
        <v>8</v>
      </c>
      <c r="N4" s="180">
        <v>4494</v>
      </c>
      <c r="O4" s="180">
        <v>4544</v>
      </c>
      <c r="P4" s="180">
        <v>166</v>
      </c>
      <c r="Q4" s="180">
        <v>247</v>
      </c>
      <c r="R4" s="180">
        <v>122</v>
      </c>
      <c r="S4" s="180">
        <v>82</v>
      </c>
      <c r="T4" s="181">
        <f>B4+D4+F4+H4+J4+L4+N4+P4+R4</f>
        <v>6034</v>
      </c>
      <c r="U4" s="181">
        <f>C4+E4+G4+I4+K4+M4+O4+Q4+S4</f>
        <v>6469</v>
      </c>
      <c r="V4" s="182">
        <f>T4+U4</f>
        <v>12503</v>
      </c>
    </row>
    <row r="5" spans="1:22" ht="15" thickBot="1" x14ac:dyDescent="0.35">
      <c r="A5" s="183" t="s">
        <v>224</v>
      </c>
      <c r="B5" s="184">
        <v>5</v>
      </c>
      <c r="C5" s="184">
        <v>6</v>
      </c>
      <c r="D5" s="184">
        <v>14</v>
      </c>
      <c r="E5" s="184">
        <v>35</v>
      </c>
      <c r="F5" s="184">
        <v>0</v>
      </c>
      <c r="G5" s="184">
        <v>2</v>
      </c>
      <c r="H5" s="184">
        <v>7</v>
      </c>
      <c r="I5" s="184">
        <v>20</v>
      </c>
      <c r="J5" s="184">
        <v>26</v>
      </c>
      <c r="K5" s="184">
        <v>123</v>
      </c>
      <c r="L5" s="184">
        <v>1</v>
      </c>
      <c r="M5" s="184">
        <v>1</v>
      </c>
      <c r="N5" s="184">
        <v>217</v>
      </c>
      <c r="O5" s="184">
        <v>787</v>
      </c>
      <c r="P5" s="184">
        <v>6</v>
      </c>
      <c r="Q5" s="184">
        <v>11</v>
      </c>
      <c r="R5" s="184">
        <v>5</v>
      </c>
      <c r="S5" s="184">
        <v>27</v>
      </c>
      <c r="T5" s="185">
        <f>B5+D5+F5+H5+J5+L5+N5+P5+R5</f>
        <v>281</v>
      </c>
      <c r="U5" s="185">
        <f>C5+E5+G5+I5+K5+M5+O5+Q5+S5</f>
        <v>1012</v>
      </c>
      <c r="V5" s="186">
        <f>T5+U5</f>
        <v>1293</v>
      </c>
    </row>
  </sheetData>
  <mergeCells count="11">
    <mergeCell ref="T1:V1"/>
    <mergeCell ref="A1:A2"/>
    <mergeCell ref="R1:S1"/>
    <mergeCell ref="B1:C1"/>
    <mergeCell ref="D1:E1"/>
    <mergeCell ref="F1:G1"/>
    <mergeCell ref="H1:I1"/>
    <mergeCell ref="J1:K1"/>
    <mergeCell ref="L1:M1"/>
    <mergeCell ref="N1:O1"/>
    <mergeCell ref="P1:Q1"/>
  </mergeCells>
  <pageMargins left="0.25" right="0.25" top="0.75" bottom="0.75" header="0.3" footer="0.3"/>
  <pageSetup scale="79" fitToHeight="0" orientation="landscape" horizontalDpi="0" verticalDpi="0" r:id="rId1"/>
  <headerFooter>
    <oddHeader>&amp;C&amp;"Cambria,Bold"&amp;10&amp;KC00000Southern Illinois University Edwardsville
Fall 2017 Enrollment by Campus, Race/Ethnic category and Gender</oddHeader>
    <oddFooter xml:space="preserve">&amp;R&amp;"-,Italic"&amp;9&amp;K02-049Office of Institutional Research and Studies
October 2017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zoomScaleNormal="100" workbookViewId="0">
      <selection activeCell="E22" sqref="E22"/>
    </sheetView>
  </sheetViews>
  <sheetFormatPr defaultRowHeight="14.4" x14ac:dyDescent="0.3"/>
  <cols>
    <col min="1" max="1" width="8.88671875" style="87"/>
    <col min="2" max="2" width="11.5546875" style="87" bestFit="1" customWidth="1"/>
    <col min="3" max="12" width="8.88671875" style="87"/>
    <col min="13" max="13" width="7.109375" style="87" customWidth="1"/>
    <col min="14" max="16384" width="8.88671875" style="87"/>
  </cols>
  <sheetData>
    <row r="1" spans="1:13" ht="43.8" customHeight="1" x14ac:dyDescent="0.3">
      <c r="A1" s="346" t="s">
        <v>244</v>
      </c>
      <c r="B1" s="347"/>
      <c r="C1" s="354" t="s">
        <v>236</v>
      </c>
      <c r="D1" s="355"/>
      <c r="E1" s="356" t="s">
        <v>237</v>
      </c>
      <c r="F1" s="357"/>
      <c r="G1" s="358" t="s">
        <v>238</v>
      </c>
      <c r="H1" s="355"/>
      <c r="I1" s="356" t="s">
        <v>239</v>
      </c>
      <c r="J1" s="357"/>
      <c r="K1" s="350" t="s">
        <v>243</v>
      </c>
      <c r="L1" s="350"/>
      <c r="M1" s="351"/>
    </row>
    <row r="2" spans="1:13" x14ac:dyDescent="0.3">
      <c r="A2" s="348"/>
      <c r="B2" s="349"/>
      <c r="C2" s="233" t="s">
        <v>77</v>
      </c>
      <c r="D2" s="233" t="s">
        <v>78</v>
      </c>
      <c r="E2" s="233" t="s">
        <v>77</v>
      </c>
      <c r="F2" s="233" t="s">
        <v>78</v>
      </c>
      <c r="G2" s="233" t="s">
        <v>77</v>
      </c>
      <c r="H2" s="233" t="s">
        <v>78</v>
      </c>
      <c r="I2" s="233" t="s">
        <v>77</v>
      </c>
      <c r="J2" s="233" t="s">
        <v>78</v>
      </c>
      <c r="K2" s="233" t="s">
        <v>77</v>
      </c>
      <c r="L2" s="233" t="s">
        <v>78</v>
      </c>
      <c r="M2" s="234" t="s">
        <v>81</v>
      </c>
    </row>
    <row r="3" spans="1:13" x14ac:dyDescent="0.3">
      <c r="A3" s="344" t="s">
        <v>242</v>
      </c>
      <c r="B3" s="345"/>
      <c r="C3" s="228">
        <f>C4+C15</f>
        <v>5334</v>
      </c>
      <c r="D3" s="229">
        <f t="shared" ref="D3:M3" si="0">D4+D15</f>
        <v>6005</v>
      </c>
      <c r="E3" s="230">
        <f t="shared" si="0"/>
        <v>30</v>
      </c>
      <c r="F3" s="231">
        <f t="shared" si="0"/>
        <v>33</v>
      </c>
      <c r="G3" s="229">
        <f t="shared" si="0"/>
        <v>236</v>
      </c>
      <c r="H3" s="229">
        <f t="shared" si="0"/>
        <v>302</v>
      </c>
      <c r="I3" s="230">
        <f t="shared" si="0"/>
        <v>715</v>
      </c>
      <c r="J3" s="231">
        <f t="shared" si="0"/>
        <v>1141</v>
      </c>
      <c r="K3" s="229">
        <f t="shared" si="0"/>
        <v>6315</v>
      </c>
      <c r="L3" s="232">
        <f t="shared" si="0"/>
        <v>7481</v>
      </c>
      <c r="M3" s="187">
        <f t="shared" si="0"/>
        <v>13796</v>
      </c>
    </row>
    <row r="4" spans="1:13" x14ac:dyDescent="0.3">
      <c r="A4" s="352" t="s">
        <v>240</v>
      </c>
      <c r="B4" s="188" t="s">
        <v>81</v>
      </c>
      <c r="C4" s="189">
        <f>SUM(C5:C14)</f>
        <v>4544</v>
      </c>
      <c r="D4" s="214">
        <f t="shared" ref="D4:L4" si="1">SUM(D5:D14)</f>
        <v>4982</v>
      </c>
      <c r="E4" s="216">
        <f t="shared" si="1"/>
        <v>10</v>
      </c>
      <c r="F4" s="217">
        <f t="shared" si="1"/>
        <v>14</v>
      </c>
      <c r="G4" s="214">
        <f t="shared" si="1"/>
        <v>236</v>
      </c>
      <c r="H4" s="214">
        <f t="shared" si="1"/>
        <v>302</v>
      </c>
      <c r="I4" s="216">
        <f t="shared" si="1"/>
        <v>254</v>
      </c>
      <c r="J4" s="217">
        <f t="shared" si="1"/>
        <v>433</v>
      </c>
      <c r="K4" s="214">
        <f t="shared" si="1"/>
        <v>5044</v>
      </c>
      <c r="L4" s="190">
        <f t="shared" si="1"/>
        <v>5731</v>
      </c>
      <c r="M4" s="191">
        <f>K4+L4</f>
        <v>10775</v>
      </c>
    </row>
    <row r="5" spans="1:13" x14ac:dyDescent="0.3">
      <c r="A5" s="353"/>
      <c r="B5" s="192" t="s">
        <v>226</v>
      </c>
      <c r="C5" s="193">
        <v>12</v>
      </c>
      <c r="D5" s="194">
        <v>22</v>
      </c>
      <c r="E5" s="218">
        <v>0</v>
      </c>
      <c r="F5" s="219">
        <v>0</v>
      </c>
      <c r="G5" s="194">
        <v>0</v>
      </c>
      <c r="H5" s="194">
        <v>0</v>
      </c>
      <c r="I5" s="218">
        <v>0</v>
      </c>
      <c r="J5" s="219">
        <v>0</v>
      </c>
      <c r="K5" s="194">
        <v>12</v>
      </c>
      <c r="L5" s="194">
        <v>22</v>
      </c>
      <c r="M5" s="195">
        <f t="shared" ref="M5:M14" si="2">K5+L5</f>
        <v>34</v>
      </c>
    </row>
    <row r="6" spans="1:13" x14ac:dyDescent="0.3">
      <c r="A6" s="353"/>
      <c r="B6" s="192" t="s">
        <v>227</v>
      </c>
      <c r="C6" s="193">
        <v>1439</v>
      </c>
      <c r="D6" s="194">
        <v>1779</v>
      </c>
      <c r="E6" s="218">
        <v>1</v>
      </c>
      <c r="F6" s="219">
        <v>2</v>
      </c>
      <c r="G6" s="194">
        <v>1</v>
      </c>
      <c r="H6" s="194">
        <v>1</v>
      </c>
      <c r="I6" s="218">
        <v>0</v>
      </c>
      <c r="J6" s="219">
        <v>0</v>
      </c>
      <c r="K6" s="194">
        <v>1441</v>
      </c>
      <c r="L6" s="194">
        <v>1782</v>
      </c>
      <c r="M6" s="195">
        <f t="shared" si="2"/>
        <v>3223</v>
      </c>
    </row>
    <row r="7" spans="1:13" x14ac:dyDescent="0.3">
      <c r="A7" s="353"/>
      <c r="B7" s="192" t="s">
        <v>228</v>
      </c>
      <c r="C7" s="193">
        <v>1686</v>
      </c>
      <c r="D7" s="194">
        <v>1999</v>
      </c>
      <c r="E7" s="218">
        <v>4</v>
      </c>
      <c r="F7" s="219">
        <v>6</v>
      </c>
      <c r="G7" s="194">
        <v>43</v>
      </c>
      <c r="H7" s="194">
        <v>61</v>
      </c>
      <c r="I7" s="218">
        <v>11</v>
      </c>
      <c r="J7" s="219">
        <v>23</v>
      </c>
      <c r="K7" s="194">
        <v>1744</v>
      </c>
      <c r="L7" s="194">
        <v>2089</v>
      </c>
      <c r="M7" s="195">
        <f t="shared" si="2"/>
        <v>3833</v>
      </c>
    </row>
    <row r="8" spans="1:13" x14ac:dyDescent="0.3">
      <c r="A8" s="353"/>
      <c r="B8" s="192" t="s">
        <v>229</v>
      </c>
      <c r="C8" s="193">
        <v>993</v>
      </c>
      <c r="D8" s="194">
        <v>848</v>
      </c>
      <c r="E8" s="218">
        <v>3</v>
      </c>
      <c r="F8" s="219">
        <v>4</v>
      </c>
      <c r="G8" s="194">
        <v>104</v>
      </c>
      <c r="H8" s="194">
        <v>147</v>
      </c>
      <c r="I8" s="218">
        <v>105</v>
      </c>
      <c r="J8" s="219">
        <v>188</v>
      </c>
      <c r="K8" s="194">
        <v>1205</v>
      </c>
      <c r="L8" s="194">
        <v>1187</v>
      </c>
      <c r="M8" s="195">
        <f t="shared" si="2"/>
        <v>2392</v>
      </c>
    </row>
    <row r="9" spans="1:13" x14ac:dyDescent="0.3">
      <c r="A9" s="353"/>
      <c r="B9" s="192" t="s">
        <v>230</v>
      </c>
      <c r="C9" s="193">
        <v>286</v>
      </c>
      <c r="D9" s="194">
        <v>201</v>
      </c>
      <c r="E9" s="218">
        <v>1</v>
      </c>
      <c r="F9" s="219">
        <v>0</v>
      </c>
      <c r="G9" s="194">
        <v>62</v>
      </c>
      <c r="H9" s="194">
        <v>68</v>
      </c>
      <c r="I9" s="218">
        <v>81</v>
      </c>
      <c r="J9" s="219">
        <v>127</v>
      </c>
      <c r="K9" s="194">
        <v>430</v>
      </c>
      <c r="L9" s="194">
        <v>396</v>
      </c>
      <c r="M9" s="195">
        <f t="shared" si="2"/>
        <v>826</v>
      </c>
    </row>
    <row r="10" spans="1:13" x14ac:dyDescent="0.3">
      <c r="A10" s="353"/>
      <c r="B10" s="192" t="s">
        <v>231</v>
      </c>
      <c r="C10" s="193">
        <v>76</v>
      </c>
      <c r="D10" s="194">
        <v>63</v>
      </c>
      <c r="E10" s="218">
        <v>1</v>
      </c>
      <c r="F10" s="219">
        <v>1</v>
      </c>
      <c r="G10" s="194">
        <v>16</v>
      </c>
      <c r="H10" s="194">
        <v>15</v>
      </c>
      <c r="I10" s="218">
        <v>32</v>
      </c>
      <c r="J10" s="219">
        <v>42</v>
      </c>
      <c r="K10" s="194">
        <v>125</v>
      </c>
      <c r="L10" s="194">
        <v>121</v>
      </c>
      <c r="M10" s="195">
        <f t="shared" si="2"/>
        <v>246</v>
      </c>
    </row>
    <row r="11" spans="1:13" x14ac:dyDescent="0.3">
      <c r="A11" s="353"/>
      <c r="B11" s="192" t="s">
        <v>232</v>
      </c>
      <c r="C11" s="193">
        <v>29</v>
      </c>
      <c r="D11" s="194">
        <v>33</v>
      </c>
      <c r="E11" s="218">
        <v>0</v>
      </c>
      <c r="F11" s="219">
        <v>1</v>
      </c>
      <c r="G11" s="194">
        <v>5</v>
      </c>
      <c r="H11" s="194">
        <v>6</v>
      </c>
      <c r="I11" s="218">
        <v>12</v>
      </c>
      <c r="J11" s="219">
        <v>27</v>
      </c>
      <c r="K11" s="194">
        <v>46</v>
      </c>
      <c r="L11" s="194">
        <v>67</v>
      </c>
      <c r="M11" s="195">
        <f t="shared" si="2"/>
        <v>113</v>
      </c>
    </row>
    <row r="12" spans="1:13" x14ac:dyDescent="0.3">
      <c r="A12" s="353"/>
      <c r="B12" s="192" t="s">
        <v>233</v>
      </c>
      <c r="C12" s="193">
        <v>14</v>
      </c>
      <c r="D12" s="194">
        <v>27</v>
      </c>
      <c r="E12" s="218">
        <v>0</v>
      </c>
      <c r="F12" s="219">
        <v>0</v>
      </c>
      <c r="G12" s="194">
        <v>5</v>
      </c>
      <c r="H12" s="194">
        <v>4</v>
      </c>
      <c r="I12" s="218">
        <v>10</v>
      </c>
      <c r="J12" s="219">
        <v>23</v>
      </c>
      <c r="K12" s="194">
        <v>29</v>
      </c>
      <c r="L12" s="194">
        <v>54</v>
      </c>
      <c r="M12" s="195">
        <f t="shared" si="2"/>
        <v>83</v>
      </c>
    </row>
    <row r="13" spans="1:13" x14ac:dyDescent="0.3">
      <c r="A13" s="353"/>
      <c r="B13" s="192" t="s">
        <v>234</v>
      </c>
      <c r="C13" s="193">
        <v>9</v>
      </c>
      <c r="D13" s="194">
        <v>10</v>
      </c>
      <c r="E13" s="218">
        <v>0</v>
      </c>
      <c r="F13" s="219">
        <v>0</v>
      </c>
      <c r="G13" s="194">
        <v>0</v>
      </c>
      <c r="H13" s="194">
        <v>0</v>
      </c>
      <c r="I13" s="218">
        <v>3</v>
      </c>
      <c r="J13" s="219">
        <v>2</v>
      </c>
      <c r="K13" s="194">
        <v>12</v>
      </c>
      <c r="L13" s="194">
        <v>12</v>
      </c>
      <c r="M13" s="195">
        <f t="shared" si="2"/>
        <v>24</v>
      </c>
    </row>
    <row r="14" spans="1:13" x14ac:dyDescent="0.3">
      <c r="A14" s="353"/>
      <c r="B14" s="196" t="s">
        <v>235</v>
      </c>
      <c r="C14" s="197">
        <v>0</v>
      </c>
      <c r="D14" s="198">
        <v>0</v>
      </c>
      <c r="E14" s="220">
        <v>0</v>
      </c>
      <c r="F14" s="221">
        <v>0</v>
      </c>
      <c r="G14" s="198">
        <v>0</v>
      </c>
      <c r="H14" s="198">
        <v>0</v>
      </c>
      <c r="I14" s="220">
        <v>0</v>
      </c>
      <c r="J14" s="221">
        <v>1</v>
      </c>
      <c r="K14" s="198">
        <v>0</v>
      </c>
      <c r="L14" s="198">
        <v>1</v>
      </c>
      <c r="M14" s="199">
        <f t="shared" si="2"/>
        <v>1</v>
      </c>
    </row>
    <row r="15" spans="1:13" x14ac:dyDescent="0.3">
      <c r="A15" s="341" t="s">
        <v>241</v>
      </c>
      <c r="B15" s="200" t="s">
        <v>81</v>
      </c>
      <c r="C15" s="201">
        <f>SUM(C16:C25)</f>
        <v>790</v>
      </c>
      <c r="D15" s="215">
        <f t="shared" ref="D15:M15" si="3">SUM(D16:D25)</f>
        <v>1023</v>
      </c>
      <c r="E15" s="222">
        <f t="shared" si="3"/>
        <v>20</v>
      </c>
      <c r="F15" s="223">
        <f t="shared" si="3"/>
        <v>19</v>
      </c>
      <c r="G15" s="215">
        <f t="shared" si="3"/>
        <v>0</v>
      </c>
      <c r="H15" s="215">
        <f t="shared" si="3"/>
        <v>0</v>
      </c>
      <c r="I15" s="222">
        <f t="shared" si="3"/>
        <v>461</v>
      </c>
      <c r="J15" s="223">
        <f t="shared" si="3"/>
        <v>708</v>
      </c>
      <c r="K15" s="215">
        <f t="shared" si="3"/>
        <v>1271</v>
      </c>
      <c r="L15" s="202">
        <f t="shared" si="3"/>
        <v>1750</v>
      </c>
      <c r="M15" s="203">
        <f t="shared" si="3"/>
        <v>3021</v>
      </c>
    </row>
    <row r="16" spans="1:13" x14ac:dyDescent="0.3">
      <c r="A16" s="342"/>
      <c r="B16" s="235" t="s">
        <v>226</v>
      </c>
      <c r="C16" s="204">
        <v>1</v>
      </c>
      <c r="D16" s="205">
        <v>1</v>
      </c>
      <c r="E16" s="224">
        <v>0</v>
      </c>
      <c r="F16" s="225">
        <v>0</v>
      </c>
      <c r="G16" s="205">
        <v>0</v>
      </c>
      <c r="H16" s="205">
        <v>0</v>
      </c>
      <c r="I16" s="224">
        <v>0</v>
      </c>
      <c r="J16" s="225">
        <v>0</v>
      </c>
      <c r="K16" s="205">
        <v>1</v>
      </c>
      <c r="L16" s="205">
        <v>1</v>
      </c>
      <c r="M16" s="206">
        <f>K16+L16</f>
        <v>2</v>
      </c>
    </row>
    <row r="17" spans="1:13" x14ac:dyDescent="0.3">
      <c r="A17" s="342"/>
      <c r="B17" s="236" t="s">
        <v>227</v>
      </c>
      <c r="C17" s="193">
        <v>28</v>
      </c>
      <c r="D17" s="194">
        <v>44</v>
      </c>
      <c r="E17" s="218">
        <v>1</v>
      </c>
      <c r="F17" s="219">
        <v>2</v>
      </c>
      <c r="G17" s="194">
        <v>0</v>
      </c>
      <c r="H17" s="194">
        <v>0</v>
      </c>
      <c r="I17" s="218">
        <v>0</v>
      </c>
      <c r="J17" s="219">
        <v>0</v>
      </c>
      <c r="K17" s="194">
        <v>29</v>
      </c>
      <c r="L17" s="194">
        <v>46</v>
      </c>
      <c r="M17" s="195">
        <f t="shared" ref="M17:M25" si="4">K17+L17</f>
        <v>75</v>
      </c>
    </row>
    <row r="18" spans="1:13" x14ac:dyDescent="0.3">
      <c r="A18" s="342"/>
      <c r="B18" s="236" t="s">
        <v>228</v>
      </c>
      <c r="C18" s="193">
        <v>127</v>
      </c>
      <c r="D18" s="194">
        <v>135</v>
      </c>
      <c r="E18" s="218">
        <v>6</v>
      </c>
      <c r="F18" s="219">
        <v>6</v>
      </c>
      <c r="G18" s="194">
        <v>0</v>
      </c>
      <c r="H18" s="194">
        <v>0</v>
      </c>
      <c r="I18" s="218">
        <v>3</v>
      </c>
      <c r="J18" s="219">
        <v>1</v>
      </c>
      <c r="K18" s="194">
        <v>136</v>
      </c>
      <c r="L18" s="194">
        <v>142</v>
      </c>
      <c r="M18" s="195">
        <f t="shared" si="4"/>
        <v>278</v>
      </c>
    </row>
    <row r="19" spans="1:13" x14ac:dyDescent="0.3">
      <c r="A19" s="342"/>
      <c r="B19" s="236" t="s">
        <v>229</v>
      </c>
      <c r="C19" s="193">
        <v>303</v>
      </c>
      <c r="D19" s="194">
        <v>268</v>
      </c>
      <c r="E19" s="218">
        <v>7</v>
      </c>
      <c r="F19" s="219">
        <v>5</v>
      </c>
      <c r="G19" s="194">
        <v>0</v>
      </c>
      <c r="H19" s="194">
        <v>0</v>
      </c>
      <c r="I19" s="218">
        <v>103</v>
      </c>
      <c r="J19" s="219">
        <v>122</v>
      </c>
      <c r="K19" s="194">
        <v>413</v>
      </c>
      <c r="L19" s="194">
        <v>395</v>
      </c>
      <c r="M19" s="195">
        <f t="shared" si="4"/>
        <v>808</v>
      </c>
    </row>
    <row r="20" spans="1:13" x14ac:dyDescent="0.3">
      <c r="A20" s="342"/>
      <c r="B20" s="236" t="s">
        <v>230</v>
      </c>
      <c r="C20" s="193">
        <v>153</v>
      </c>
      <c r="D20" s="194">
        <v>187</v>
      </c>
      <c r="E20" s="218">
        <v>3</v>
      </c>
      <c r="F20" s="219">
        <v>1</v>
      </c>
      <c r="G20" s="194">
        <v>0</v>
      </c>
      <c r="H20" s="194">
        <v>0</v>
      </c>
      <c r="I20" s="218">
        <v>157</v>
      </c>
      <c r="J20" s="219">
        <v>202</v>
      </c>
      <c r="K20" s="194">
        <v>313</v>
      </c>
      <c r="L20" s="194">
        <v>390</v>
      </c>
      <c r="M20" s="195">
        <f t="shared" si="4"/>
        <v>703</v>
      </c>
    </row>
    <row r="21" spans="1:13" x14ac:dyDescent="0.3">
      <c r="A21" s="342"/>
      <c r="B21" s="236" t="s">
        <v>231</v>
      </c>
      <c r="C21" s="193">
        <v>94</v>
      </c>
      <c r="D21" s="194">
        <v>140</v>
      </c>
      <c r="E21" s="218">
        <v>0</v>
      </c>
      <c r="F21" s="219">
        <v>0</v>
      </c>
      <c r="G21" s="194">
        <v>0</v>
      </c>
      <c r="H21" s="194">
        <v>0</v>
      </c>
      <c r="I21" s="218">
        <v>79</v>
      </c>
      <c r="J21" s="219">
        <v>130</v>
      </c>
      <c r="K21" s="194">
        <v>173</v>
      </c>
      <c r="L21" s="194">
        <v>270</v>
      </c>
      <c r="M21" s="195">
        <f t="shared" si="4"/>
        <v>443</v>
      </c>
    </row>
    <row r="22" spans="1:13" x14ac:dyDescent="0.3">
      <c r="A22" s="342"/>
      <c r="B22" s="236" t="s">
        <v>232</v>
      </c>
      <c r="C22" s="193">
        <v>41</v>
      </c>
      <c r="D22" s="194">
        <v>81</v>
      </c>
      <c r="E22" s="218">
        <v>0</v>
      </c>
      <c r="F22" s="219">
        <v>3</v>
      </c>
      <c r="G22" s="194">
        <v>0</v>
      </c>
      <c r="H22" s="194">
        <v>0</v>
      </c>
      <c r="I22" s="218">
        <v>50</v>
      </c>
      <c r="J22" s="219">
        <v>80</v>
      </c>
      <c r="K22" s="194">
        <v>91</v>
      </c>
      <c r="L22" s="194">
        <v>164</v>
      </c>
      <c r="M22" s="195">
        <f t="shared" si="4"/>
        <v>255</v>
      </c>
    </row>
    <row r="23" spans="1:13" x14ac:dyDescent="0.3">
      <c r="A23" s="342"/>
      <c r="B23" s="236" t="s">
        <v>233</v>
      </c>
      <c r="C23" s="193">
        <v>29</v>
      </c>
      <c r="D23" s="194">
        <v>115</v>
      </c>
      <c r="E23" s="218">
        <v>1</v>
      </c>
      <c r="F23" s="219">
        <v>1</v>
      </c>
      <c r="G23" s="194">
        <v>0</v>
      </c>
      <c r="H23" s="194">
        <v>0</v>
      </c>
      <c r="I23" s="218">
        <v>48</v>
      </c>
      <c r="J23" s="219">
        <v>113</v>
      </c>
      <c r="K23" s="194">
        <v>78</v>
      </c>
      <c r="L23" s="194">
        <v>229</v>
      </c>
      <c r="M23" s="195">
        <f t="shared" si="4"/>
        <v>307</v>
      </c>
    </row>
    <row r="24" spans="1:13" x14ac:dyDescent="0.3">
      <c r="A24" s="342"/>
      <c r="B24" s="236" t="s">
        <v>234</v>
      </c>
      <c r="C24" s="193">
        <v>13</v>
      </c>
      <c r="D24" s="194">
        <v>51</v>
      </c>
      <c r="E24" s="218">
        <v>2</v>
      </c>
      <c r="F24" s="219">
        <v>1</v>
      </c>
      <c r="G24" s="194">
        <v>0</v>
      </c>
      <c r="H24" s="194">
        <v>0</v>
      </c>
      <c r="I24" s="218">
        <v>18</v>
      </c>
      <c r="J24" s="219">
        <v>59</v>
      </c>
      <c r="K24" s="194">
        <v>33</v>
      </c>
      <c r="L24" s="194">
        <v>111</v>
      </c>
      <c r="M24" s="195">
        <f t="shared" si="4"/>
        <v>144</v>
      </c>
    </row>
    <row r="25" spans="1:13" ht="15" thickBot="1" x14ac:dyDescent="0.35">
      <c r="A25" s="343"/>
      <c r="B25" s="237" t="s">
        <v>235</v>
      </c>
      <c r="C25" s="207">
        <v>1</v>
      </c>
      <c r="D25" s="208">
        <v>1</v>
      </c>
      <c r="E25" s="226">
        <v>0</v>
      </c>
      <c r="F25" s="227">
        <v>0</v>
      </c>
      <c r="G25" s="208">
        <v>0</v>
      </c>
      <c r="H25" s="208">
        <v>0</v>
      </c>
      <c r="I25" s="226">
        <v>3</v>
      </c>
      <c r="J25" s="227">
        <v>1</v>
      </c>
      <c r="K25" s="208">
        <v>4</v>
      </c>
      <c r="L25" s="208">
        <v>2</v>
      </c>
      <c r="M25" s="209">
        <f t="shared" si="4"/>
        <v>6</v>
      </c>
    </row>
  </sheetData>
  <mergeCells count="9">
    <mergeCell ref="A15:A25"/>
    <mergeCell ref="A3:B3"/>
    <mergeCell ref="A1:B2"/>
    <mergeCell ref="K1:M1"/>
    <mergeCell ref="A4:A14"/>
    <mergeCell ref="C1:D1"/>
    <mergeCell ref="E1:F1"/>
    <mergeCell ref="G1:H1"/>
    <mergeCell ref="I1:J1"/>
  </mergeCells>
  <pageMargins left="0.7" right="0.7" top="1" bottom="1" header="0.3" footer="0.3"/>
  <pageSetup orientation="landscape" horizontalDpi="0" verticalDpi="0" r:id="rId1"/>
  <headerFooter>
    <oddHeader>&amp;C&amp;"Cambria,Bold"&amp;10&amp;KC00000Southern Illinois University Edwardsville
Fall 2017 Enrollment headcounts by time status, age, level and gender
Table 7 / IPEDS Fall Enrollment Part B</oddHeader>
    <oddFooter>&amp;R&amp;"-,Italic"&amp;9&amp;K01+024Office of Institutional Research and Studies
October 2017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zoomScaleNormal="100" workbookViewId="0">
      <selection activeCell="K11" sqref="K11"/>
    </sheetView>
  </sheetViews>
  <sheetFormatPr defaultRowHeight="14.4" x14ac:dyDescent="0.3"/>
  <cols>
    <col min="1" max="1" width="5.21875" style="89" bestFit="1" customWidth="1"/>
    <col min="2" max="2" width="17.33203125" bestFit="1" customWidth="1"/>
    <col min="3" max="3" width="12.88671875" customWidth="1"/>
    <col min="4" max="4" width="16.6640625" customWidth="1"/>
    <col min="5" max="5" width="14.33203125" customWidth="1"/>
    <col min="6" max="6" width="14.5546875" customWidth="1"/>
    <col min="7" max="7" width="13" customWidth="1"/>
    <col min="8" max="8" width="9.44140625" customWidth="1"/>
  </cols>
  <sheetData>
    <row r="1" spans="1:9" ht="64.2" customHeight="1" x14ac:dyDescent="0.3">
      <c r="A1" s="124" t="s">
        <v>290</v>
      </c>
      <c r="B1" s="125" t="s">
        <v>246</v>
      </c>
      <c r="C1" s="125" t="s">
        <v>245</v>
      </c>
      <c r="D1" s="125" t="s">
        <v>289</v>
      </c>
      <c r="E1" s="125" t="s">
        <v>283</v>
      </c>
      <c r="F1" s="125" t="s">
        <v>284</v>
      </c>
      <c r="G1" s="125" t="s">
        <v>285</v>
      </c>
      <c r="H1" s="126" t="s">
        <v>340</v>
      </c>
    </row>
    <row r="2" spans="1:9" ht="18" x14ac:dyDescent="0.35">
      <c r="A2" s="359" t="s">
        <v>288</v>
      </c>
      <c r="B2" s="360"/>
      <c r="C2" s="90">
        <f>SUM(C3:C46)</f>
        <v>1797</v>
      </c>
      <c r="D2" s="90">
        <f t="shared" ref="D2:H2" si="0">SUM(D3:D46)</f>
        <v>1549</v>
      </c>
      <c r="E2" s="90">
        <f t="shared" si="0"/>
        <v>1347</v>
      </c>
      <c r="F2" s="90">
        <f t="shared" si="0"/>
        <v>134</v>
      </c>
      <c r="G2" s="90">
        <f t="shared" si="0"/>
        <v>636</v>
      </c>
      <c r="H2" s="91">
        <f t="shared" si="0"/>
        <v>3914</v>
      </c>
      <c r="I2" s="88"/>
    </row>
    <row r="3" spans="1:9" x14ac:dyDescent="0.3">
      <c r="A3" s="92" t="s">
        <v>292</v>
      </c>
      <c r="B3" s="93" t="s">
        <v>247</v>
      </c>
      <c r="C3" s="93">
        <v>1</v>
      </c>
      <c r="D3" s="93">
        <v>1</v>
      </c>
      <c r="E3" s="93">
        <v>1</v>
      </c>
      <c r="F3" s="93">
        <v>0</v>
      </c>
      <c r="G3" s="93">
        <v>0</v>
      </c>
      <c r="H3" s="94">
        <f>SUM(C3,E3,G3,F3)</f>
        <v>2</v>
      </c>
    </row>
    <row r="4" spans="1:9" x14ac:dyDescent="0.3">
      <c r="A4" s="92" t="s">
        <v>294</v>
      </c>
      <c r="B4" s="93" t="s">
        <v>298</v>
      </c>
      <c r="C4" s="93">
        <v>0</v>
      </c>
      <c r="D4" s="93">
        <v>0</v>
      </c>
      <c r="E4" s="93">
        <v>0</v>
      </c>
      <c r="F4" s="93">
        <v>0</v>
      </c>
      <c r="G4" s="93">
        <v>0</v>
      </c>
      <c r="H4" s="94">
        <v>0</v>
      </c>
    </row>
    <row r="5" spans="1:9" x14ac:dyDescent="0.3">
      <c r="A5" s="92" t="s">
        <v>293</v>
      </c>
      <c r="B5" s="93" t="s">
        <v>249</v>
      </c>
      <c r="C5" s="93">
        <v>0</v>
      </c>
      <c r="D5" s="93">
        <v>0</v>
      </c>
      <c r="E5" s="93">
        <v>2</v>
      </c>
      <c r="F5" s="93">
        <v>0</v>
      </c>
      <c r="G5" s="93">
        <v>0</v>
      </c>
      <c r="H5" s="94">
        <f>SUM(C5,E5,G5,F5)</f>
        <v>2</v>
      </c>
    </row>
    <row r="6" spans="1:9" x14ac:dyDescent="0.3">
      <c r="A6" s="92" t="s">
        <v>295</v>
      </c>
      <c r="B6" s="93" t="s">
        <v>248</v>
      </c>
      <c r="C6" s="93">
        <v>4</v>
      </c>
      <c r="D6" s="93">
        <v>4</v>
      </c>
      <c r="E6" s="93">
        <v>1</v>
      </c>
      <c r="F6" s="93">
        <v>0</v>
      </c>
      <c r="G6" s="93">
        <v>0</v>
      </c>
      <c r="H6" s="94">
        <f>SUM(C6,E6,G6,F6)</f>
        <v>5</v>
      </c>
    </row>
    <row r="7" spans="1:9" x14ac:dyDescent="0.3">
      <c r="A7" s="92" t="s">
        <v>296</v>
      </c>
      <c r="B7" s="93" t="s">
        <v>250</v>
      </c>
      <c r="C7" s="93">
        <v>1</v>
      </c>
      <c r="D7" s="93">
        <v>1</v>
      </c>
      <c r="E7" s="93">
        <v>0</v>
      </c>
      <c r="F7" s="93">
        <v>0</v>
      </c>
      <c r="G7" s="93">
        <v>1</v>
      </c>
      <c r="H7" s="94">
        <f>SUM(C7,E7,G7,F7)</f>
        <v>2</v>
      </c>
    </row>
    <row r="8" spans="1:9" x14ac:dyDescent="0.3">
      <c r="A8" s="92" t="s">
        <v>299</v>
      </c>
      <c r="B8" s="93" t="s">
        <v>300</v>
      </c>
      <c r="C8" s="93">
        <v>0</v>
      </c>
      <c r="D8" s="93">
        <v>0</v>
      </c>
      <c r="E8" s="93">
        <v>0</v>
      </c>
      <c r="F8" s="93">
        <v>0</v>
      </c>
      <c r="G8" s="93">
        <v>0</v>
      </c>
      <c r="H8" s="94">
        <v>0</v>
      </c>
    </row>
    <row r="9" spans="1:9" x14ac:dyDescent="0.3">
      <c r="A9" s="92" t="s">
        <v>301</v>
      </c>
      <c r="B9" s="93" t="s">
        <v>302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4">
        <v>0</v>
      </c>
    </row>
    <row r="10" spans="1:9" x14ac:dyDescent="0.3">
      <c r="A10" s="92" t="s">
        <v>303</v>
      </c>
      <c r="B10" s="93" t="s">
        <v>304</v>
      </c>
      <c r="C10" s="93">
        <v>0</v>
      </c>
      <c r="D10" s="93">
        <v>0</v>
      </c>
      <c r="E10" s="93">
        <v>0</v>
      </c>
      <c r="F10" s="93">
        <v>0</v>
      </c>
      <c r="G10" s="93">
        <v>0</v>
      </c>
      <c r="H10" s="94">
        <v>0</v>
      </c>
    </row>
    <row r="11" spans="1:9" x14ac:dyDescent="0.3">
      <c r="A11" s="92" t="s">
        <v>305</v>
      </c>
      <c r="B11" s="93" t="s">
        <v>306</v>
      </c>
      <c r="C11" s="93">
        <v>0</v>
      </c>
      <c r="D11" s="93">
        <v>0</v>
      </c>
      <c r="E11" s="93">
        <v>0</v>
      </c>
      <c r="F11" s="93">
        <v>0</v>
      </c>
      <c r="G11" s="93">
        <v>0</v>
      </c>
      <c r="H11" s="94">
        <v>0</v>
      </c>
    </row>
    <row r="12" spans="1:9" x14ac:dyDescent="0.3">
      <c r="A12" s="92" t="s">
        <v>297</v>
      </c>
      <c r="B12" s="93" t="s">
        <v>251</v>
      </c>
      <c r="C12" s="93">
        <v>3</v>
      </c>
      <c r="D12" s="93">
        <v>3</v>
      </c>
      <c r="E12" s="93">
        <v>1</v>
      </c>
      <c r="F12" s="93">
        <v>0</v>
      </c>
      <c r="G12" s="93">
        <v>1</v>
      </c>
      <c r="H12" s="94">
        <f t="shared" ref="H12:H46" si="1">SUM(C12,E12,G12,F12)</f>
        <v>5</v>
      </c>
    </row>
    <row r="13" spans="1:9" x14ac:dyDescent="0.3">
      <c r="A13" s="92" t="s">
        <v>307</v>
      </c>
      <c r="B13" s="93" t="s">
        <v>252</v>
      </c>
      <c r="C13" s="93">
        <v>0</v>
      </c>
      <c r="D13" s="93">
        <v>0</v>
      </c>
      <c r="E13" s="93">
        <v>1</v>
      </c>
      <c r="F13" s="93">
        <v>0</v>
      </c>
      <c r="G13" s="93">
        <v>1</v>
      </c>
      <c r="H13" s="94">
        <f t="shared" si="1"/>
        <v>2</v>
      </c>
    </row>
    <row r="14" spans="1:9" x14ac:dyDescent="0.3">
      <c r="A14" s="92" t="s">
        <v>310</v>
      </c>
      <c r="B14" s="93" t="s">
        <v>253</v>
      </c>
      <c r="C14" s="93">
        <v>1</v>
      </c>
      <c r="D14" s="93">
        <v>1</v>
      </c>
      <c r="E14" s="93">
        <v>0</v>
      </c>
      <c r="F14" s="93">
        <v>0</v>
      </c>
      <c r="G14" s="93">
        <v>0</v>
      </c>
      <c r="H14" s="94">
        <f t="shared" si="1"/>
        <v>1</v>
      </c>
    </row>
    <row r="15" spans="1:9" x14ac:dyDescent="0.3">
      <c r="A15" s="92" t="s">
        <v>311</v>
      </c>
      <c r="B15" s="93" t="s">
        <v>255</v>
      </c>
      <c r="C15" s="93">
        <v>0</v>
      </c>
      <c r="D15" s="93">
        <v>0</v>
      </c>
      <c r="E15" s="93">
        <v>1</v>
      </c>
      <c r="F15" s="93">
        <v>0</v>
      </c>
      <c r="G15" s="93">
        <v>0</v>
      </c>
      <c r="H15" s="94">
        <f t="shared" si="1"/>
        <v>1</v>
      </c>
    </row>
    <row r="16" spans="1:9" x14ac:dyDescent="0.3">
      <c r="A16" s="92" t="s">
        <v>314</v>
      </c>
      <c r="B16" s="93" t="s">
        <v>256</v>
      </c>
      <c r="C16" s="93">
        <v>1510</v>
      </c>
      <c r="D16" s="93">
        <v>1297</v>
      </c>
      <c r="E16" s="93">
        <v>1128</v>
      </c>
      <c r="F16" s="93">
        <v>117</v>
      </c>
      <c r="G16" s="93">
        <v>421</v>
      </c>
      <c r="H16" s="94">
        <f t="shared" si="1"/>
        <v>3176</v>
      </c>
    </row>
    <row r="17" spans="1:8" x14ac:dyDescent="0.3">
      <c r="A17" s="92" t="s">
        <v>318</v>
      </c>
      <c r="B17" s="93" t="s">
        <v>257</v>
      </c>
      <c r="C17" s="93">
        <v>4</v>
      </c>
      <c r="D17" s="93">
        <v>4</v>
      </c>
      <c r="E17" s="93">
        <v>2</v>
      </c>
      <c r="F17" s="93">
        <v>1</v>
      </c>
      <c r="G17" s="93">
        <v>3</v>
      </c>
      <c r="H17" s="94">
        <f t="shared" si="1"/>
        <v>10</v>
      </c>
    </row>
    <row r="18" spans="1:8" x14ac:dyDescent="0.3">
      <c r="A18" s="92" t="s">
        <v>315</v>
      </c>
      <c r="B18" s="93" t="s">
        <v>254</v>
      </c>
      <c r="C18" s="93">
        <v>0</v>
      </c>
      <c r="D18" s="93">
        <v>0</v>
      </c>
      <c r="E18" s="93">
        <v>3</v>
      </c>
      <c r="F18" s="93">
        <v>0</v>
      </c>
      <c r="G18" s="93">
        <v>1</v>
      </c>
      <c r="H18" s="94">
        <f t="shared" si="1"/>
        <v>4</v>
      </c>
    </row>
    <row r="19" spans="1:8" x14ac:dyDescent="0.3">
      <c r="A19" s="92" t="s">
        <v>319</v>
      </c>
      <c r="B19" s="93" t="s">
        <v>258</v>
      </c>
      <c r="C19" s="93">
        <v>2</v>
      </c>
      <c r="D19" s="93">
        <v>2</v>
      </c>
      <c r="E19" s="93">
        <v>4</v>
      </c>
      <c r="F19" s="93">
        <v>0</v>
      </c>
      <c r="G19" s="93">
        <v>3</v>
      </c>
      <c r="H19" s="94">
        <f t="shared" si="1"/>
        <v>9</v>
      </c>
    </row>
    <row r="20" spans="1:8" x14ac:dyDescent="0.3">
      <c r="A20" s="92" t="s">
        <v>320</v>
      </c>
      <c r="B20" s="93" t="s">
        <v>259</v>
      </c>
      <c r="C20" s="93">
        <v>5</v>
      </c>
      <c r="D20" s="93">
        <v>5</v>
      </c>
      <c r="E20" s="93">
        <v>2</v>
      </c>
      <c r="F20" s="93">
        <v>0</v>
      </c>
      <c r="G20" s="93">
        <v>2</v>
      </c>
      <c r="H20" s="94">
        <f t="shared" si="1"/>
        <v>9</v>
      </c>
    </row>
    <row r="21" spans="1:8" x14ac:dyDescent="0.3">
      <c r="A21" s="92" t="s">
        <v>309</v>
      </c>
      <c r="B21" s="93" t="s">
        <v>261</v>
      </c>
      <c r="C21" s="93">
        <v>1</v>
      </c>
      <c r="D21" s="93">
        <v>1</v>
      </c>
      <c r="E21" s="93">
        <v>0</v>
      </c>
      <c r="F21" s="93">
        <v>0</v>
      </c>
      <c r="G21" s="93">
        <v>1</v>
      </c>
      <c r="H21" s="94">
        <f t="shared" si="1"/>
        <v>2</v>
      </c>
    </row>
    <row r="22" spans="1:8" x14ac:dyDescent="0.3">
      <c r="A22" s="92" t="s">
        <v>321</v>
      </c>
      <c r="B22" s="93" t="s">
        <v>260</v>
      </c>
      <c r="C22" s="93">
        <v>0</v>
      </c>
      <c r="D22" s="93">
        <v>0</v>
      </c>
      <c r="E22" s="93">
        <v>0</v>
      </c>
      <c r="F22" s="93">
        <v>0</v>
      </c>
      <c r="G22" s="93">
        <v>2</v>
      </c>
      <c r="H22" s="94">
        <f t="shared" si="1"/>
        <v>2</v>
      </c>
    </row>
    <row r="23" spans="1:8" x14ac:dyDescent="0.3">
      <c r="A23" s="92" t="s">
        <v>312</v>
      </c>
      <c r="B23" s="93" t="s">
        <v>262</v>
      </c>
      <c r="C23" s="93">
        <v>1</v>
      </c>
      <c r="D23" s="93">
        <v>1</v>
      </c>
      <c r="E23" s="93">
        <v>1</v>
      </c>
      <c r="F23" s="93">
        <v>0</v>
      </c>
      <c r="G23" s="93">
        <v>2</v>
      </c>
      <c r="H23" s="94">
        <f t="shared" si="1"/>
        <v>4</v>
      </c>
    </row>
    <row r="24" spans="1:8" x14ac:dyDescent="0.3">
      <c r="A24" s="92" t="s">
        <v>322</v>
      </c>
      <c r="B24" s="93" t="s">
        <v>263</v>
      </c>
      <c r="C24" s="93">
        <v>1</v>
      </c>
      <c r="D24" s="93">
        <v>1</v>
      </c>
      <c r="E24" s="93">
        <v>1</v>
      </c>
      <c r="F24" s="93">
        <v>0</v>
      </c>
      <c r="G24" s="93">
        <v>2</v>
      </c>
      <c r="H24" s="94">
        <f t="shared" si="1"/>
        <v>4</v>
      </c>
    </row>
    <row r="25" spans="1:8" x14ac:dyDescent="0.3">
      <c r="A25" s="92" t="s">
        <v>326</v>
      </c>
      <c r="B25" s="93" t="s">
        <v>265</v>
      </c>
      <c r="C25" s="93">
        <v>0</v>
      </c>
      <c r="D25" s="93">
        <v>0</v>
      </c>
      <c r="E25" s="93">
        <v>1</v>
      </c>
      <c r="F25" s="93">
        <v>0</v>
      </c>
      <c r="G25" s="93">
        <v>1</v>
      </c>
      <c r="H25" s="94">
        <f t="shared" si="1"/>
        <v>2</v>
      </c>
    </row>
    <row r="26" spans="1:8" x14ac:dyDescent="0.3">
      <c r="A26" s="92" t="s">
        <v>317</v>
      </c>
      <c r="B26" s="93" t="s">
        <v>264</v>
      </c>
      <c r="C26" s="93">
        <v>227</v>
      </c>
      <c r="D26" s="93">
        <v>205</v>
      </c>
      <c r="E26" s="93">
        <v>147</v>
      </c>
      <c r="F26" s="93">
        <v>15</v>
      </c>
      <c r="G26" s="93">
        <v>99</v>
      </c>
      <c r="H26" s="94">
        <f t="shared" si="1"/>
        <v>488</v>
      </c>
    </row>
    <row r="27" spans="1:8" x14ac:dyDescent="0.3">
      <c r="A27" s="92" t="s">
        <v>323</v>
      </c>
      <c r="B27" s="93" t="s">
        <v>266</v>
      </c>
      <c r="C27" s="93">
        <v>1</v>
      </c>
      <c r="D27" s="93">
        <v>0</v>
      </c>
      <c r="E27" s="93">
        <v>0</v>
      </c>
      <c r="F27" s="93">
        <v>0</v>
      </c>
      <c r="G27" s="93">
        <v>0</v>
      </c>
      <c r="H27" s="94">
        <f t="shared" si="1"/>
        <v>1</v>
      </c>
    </row>
    <row r="28" spans="1:8" x14ac:dyDescent="0.3">
      <c r="A28" s="92" t="s">
        <v>324</v>
      </c>
      <c r="B28" s="93" t="s">
        <v>269</v>
      </c>
      <c r="C28" s="93">
        <v>2</v>
      </c>
      <c r="D28" s="93">
        <v>2</v>
      </c>
      <c r="E28" s="93">
        <v>0</v>
      </c>
      <c r="F28" s="93">
        <v>0</v>
      </c>
      <c r="G28" s="93">
        <v>0</v>
      </c>
      <c r="H28" s="94">
        <f t="shared" si="1"/>
        <v>2</v>
      </c>
    </row>
    <row r="29" spans="1:8" x14ac:dyDescent="0.3">
      <c r="A29" s="92" t="s">
        <v>325</v>
      </c>
      <c r="B29" s="93" t="s">
        <v>271</v>
      </c>
      <c r="C29" s="93">
        <v>0</v>
      </c>
      <c r="D29" s="93">
        <v>0</v>
      </c>
      <c r="E29" s="93">
        <v>0</v>
      </c>
      <c r="F29" s="93">
        <v>0</v>
      </c>
      <c r="G29" s="93">
        <v>1</v>
      </c>
      <c r="H29" s="94">
        <f t="shared" si="1"/>
        <v>1</v>
      </c>
    </row>
    <row r="30" spans="1:8" x14ac:dyDescent="0.3">
      <c r="A30" s="92" t="s">
        <v>308</v>
      </c>
      <c r="B30" s="93" t="s">
        <v>270</v>
      </c>
      <c r="C30" s="93">
        <v>0</v>
      </c>
      <c r="D30" s="93">
        <v>0</v>
      </c>
      <c r="E30" s="93">
        <v>0</v>
      </c>
      <c r="F30" s="93">
        <v>0</v>
      </c>
      <c r="G30" s="93">
        <v>1</v>
      </c>
      <c r="H30" s="94">
        <f t="shared" si="1"/>
        <v>1</v>
      </c>
    </row>
    <row r="31" spans="1:8" x14ac:dyDescent="0.3">
      <c r="A31" s="92" t="s">
        <v>328</v>
      </c>
      <c r="B31" s="93" t="s">
        <v>272</v>
      </c>
      <c r="C31" s="93">
        <v>0</v>
      </c>
      <c r="D31" s="93">
        <v>0</v>
      </c>
      <c r="E31" s="93">
        <v>0</v>
      </c>
      <c r="F31" s="93">
        <v>0</v>
      </c>
      <c r="G31" s="93">
        <v>2</v>
      </c>
      <c r="H31" s="94">
        <f t="shared" si="1"/>
        <v>2</v>
      </c>
    </row>
    <row r="32" spans="1:8" x14ac:dyDescent="0.3">
      <c r="A32" s="92" t="s">
        <v>329</v>
      </c>
      <c r="B32" s="93" t="s">
        <v>267</v>
      </c>
      <c r="C32" s="93">
        <v>1</v>
      </c>
      <c r="D32" s="93">
        <v>1</v>
      </c>
      <c r="E32" s="93">
        <v>0</v>
      </c>
      <c r="F32" s="93">
        <v>0</v>
      </c>
      <c r="G32" s="93">
        <v>1</v>
      </c>
      <c r="H32" s="94">
        <f t="shared" si="1"/>
        <v>2</v>
      </c>
    </row>
    <row r="33" spans="1:8" x14ac:dyDescent="0.3">
      <c r="A33" s="92" t="s">
        <v>330</v>
      </c>
      <c r="B33" s="93" t="s">
        <v>268</v>
      </c>
      <c r="C33" s="93">
        <v>0</v>
      </c>
      <c r="D33" s="93">
        <v>0</v>
      </c>
      <c r="E33" s="93">
        <v>0</v>
      </c>
      <c r="F33" s="93">
        <v>0</v>
      </c>
      <c r="G33" s="93">
        <v>1</v>
      </c>
      <c r="H33" s="94">
        <f t="shared" si="1"/>
        <v>1</v>
      </c>
    </row>
    <row r="34" spans="1:8" x14ac:dyDescent="0.3">
      <c r="A34" s="92" t="s">
        <v>316</v>
      </c>
      <c r="B34" s="93" t="s">
        <v>273</v>
      </c>
      <c r="C34" s="93">
        <v>0</v>
      </c>
      <c r="D34" s="93">
        <v>0</v>
      </c>
      <c r="E34" s="93">
        <v>1</v>
      </c>
      <c r="F34" s="93">
        <v>0</v>
      </c>
      <c r="G34" s="93">
        <v>0</v>
      </c>
      <c r="H34" s="94">
        <f t="shared" si="1"/>
        <v>1</v>
      </c>
    </row>
    <row r="35" spans="1:8" x14ac:dyDescent="0.3">
      <c r="A35" s="92" t="s">
        <v>331</v>
      </c>
      <c r="B35" s="93" t="s">
        <v>274</v>
      </c>
      <c r="C35" s="93">
        <v>1</v>
      </c>
      <c r="D35" s="93">
        <v>1</v>
      </c>
      <c r="E35" s="93">
        <v>1</v>
      </c>
      <c r="F35" s="93">
        <v>0</v>
      </c>
      <c r="G35" s="93">
        <v>2</v>
      </c>
      <c r="H35" s="94">
        <f t="shared" si="1"/>
        <v>4</v>
      </c>
    </row>
    <row r="36" spans="1:8" x14ac:dyDescent="0.3">
      <c r="A36" s="92" t="s">
        <v>332</v>
      </c>
      <c r="B36" s="93" t="s">
        <v>275</v>
      </c>
      <c r="C36" s="93">
        <v>0</v>
      </c>
      <c r="D36" s="93">
        <v>0</v>
      </c>
      <c r="E36" s="93">
        <v>1</v>
      </c>
      <c r="F36" s="93">
        <v>0</v>
      </c>
      <c r="G36" s="93">
        <v>0</v>
      </c>
      <c r="H36" s="94">
        <f t="shared" si="1"/>
        <v>1</v>
      </c>
    </row>
    <row r="37" spans="1:8" x14ac:dyDescent="0.3">
      <c r="A37" s="92" t="s">
        <v>313</v>
      </c>
      <c r="B37" s="93" t="s">
        <v>276</v>
      </c>
      <c r="C37" s="93">
        <v>0</v>
      </c>
      <c r="D37" s="93">
        <v>0</v>
      </c>
      <c r="E37" s="93">
        <v>1</v>
      </c>
      <c r="F37" s="93">
        <v>0</v>
      </c>
      <c r="G37" s="93">
        <v>1</v>
      </c>
      <c r="H37" s="94">
        <f t="shared" si="1"/>
        <v>2</v>
      </c>
    </row>
    <row r="38" spans="1:8" x14ac:dyDescent="0.3">
      <c r="A38" s="92" t="s">
        <v>333</v>
      </c>
      <c r="B38" s="93" t="s">
        <v>277</v>
      </c>
      <c r="C38" s="93">
        <v>4</v>
      </c>
      <c r="D38" s="93">
        <v>4</v>
      </c>
      <c r="E38" s="93">
        <v>2</v>
      </c>
      <c r="F38" s="93">
        <v>0</v>
      </c>
      <c r="G38" s="93">
        <v>5</v>
      </c>
      <c r="H38" s="94">
        <f t="shared" si="1"/>
        <v>11</v>
      </c>
    </row>
    <row r="39" spans="1:8" x14ac:dyDescent="0.3">
      <c r="A39" s="92" t="s">
        <v>327</v>
      </c>
      <c r="B39" s="93" t="s">
        <v>278</v>
      </c>
      <c r="C39" s="93">
        <v>4</v>
      </c>
      <c r="D39" s="93">
        <v>3</v>
      </c>
      <c r="E39" s="93">
        <v>1</v>
      </c>
      <c r="F39" s="93">
        <v>0</v>
      </c>
      <c r="G39" s="93">
        <v>3</v>
      </c>
      <c r="H39" s="94">
        <f t="shared" si="1"/>
        <v>8</v>
      </c>
    </row>
    <row r="40" spans="1:8" x14ac:dyDescent="0.3">
      <c r="A40" s="92" t="s">
        <v>334</v>
      </c>
      <c r="B40" s="93" t="s">
        <v>279</v>
      </c>
      <c r="C40" s="93">
        <v>1</v>
      </c>
      <c r="D40" s="93">
        <v>1</v>
      </c>
      <c r="E40" s="93">
        <v>0</v>
      </c>
      <c r="F40" s="93">
        <v>0</v>
      </c>
      <c r="G40" s="93">
        <v>0</v>
      </c>
      <c r="H40" s="94">
        <f t="shared" si="1"/>
        <v>1</v>
      </c>
    </row>
    <row r="41" spans="1:8" x14ac:dyDescent="0.3">
      <c r="A41" s="92" t="s">
        <v>335</v>
      </c>
      <c r="B41" s="93" t="s">
        <v>280</v>
      </c>
      <c r="C41" s="93">
        <v>1</v>
      </c>
      <c r="D41" s="93">
        <v>1</v>
      </c>
      <c r="E41" s="93">
        <v>0</v>
      </c>
      <c r="F41" s="93">
        <v>0</v>
      </c>
      <c r="G41" s="93">
        <v>2</v>
      </c>
      <c r="H41" s="94">
        <f t="shared" si="1"/>
        <v>3</v>
      </c>
    </row>
    <row r="42" spans="1:8" x14ac:dyDescent="0.3">
      <c r="A42" s="92" t="s">
        <v>336</v>
      </c>
      <c r="B42" s="93" t="s">
        <v>281</v>
      </c>
      <c r="C42" s="93">
        <v>1</v>
      </c>
      <c r="D42" s="93">
        <v>0</v>
      </c>
      <c r="E42" s="93">
        <v>2</v>
      </c>
      <c r="F42" s="93">
        <v>0</v>
      </c>
      <c r="G42" s="93">
        <v>0</v>
      </c>
      <c r="H42" s="94">
        <f t="shared" si="1"/>
        <v>3</v>
      </c>
    </row>
    <row r="43" spans="1:8" x14ac:dyDescent="0.3">
      <c r="A43" s="92" t="s">
        <v>337</v>
      </c>
      <c r="B43" s="93" t="s">
        <v>282</v>
      </c>
      <c r="C43" s="93">
        <v>6</v>
      </c>
      <c r="D43" s="93">
        <v>4</v>
      </c>
      <c r="E43" s="93">
        <v>15</v>
      </c>
      <c r="F43" s="93">
        <v>0</v>
      </c>
      <c r="G43" s="93">
        <v>3</v>
      </c>
      <c r="H43" s="94">
        <f t="shared" si="1"/>
        <v>24</v>
      </c>
    </row>
    <row r="44" spans="1:8" x14ac:dyDescent="0.3">
      <c r="A44" s="92" t="s">
        <v>338</v>
      </c>
      <c r="B44" s="93" t="s">
        <v>286</v>
      </c>
      <c r="C44" s="93">
        <v>0</v>
      </c>
      <c r="D44" s="93">
        <v>0</v>
      </c>
      <c r="E44" s="93">
        <v>0</v>
      </c>
      <c r="F44" s="93">
        <v>0</v>
      </c>
      <c r="G44" s="93">
        <v>0</v>
      </c>
      <c r="H44" s="94">
        <f t="shared" si="1"/>
        <v>0</v>
      </c>
    </row>
    <row r="45" spans="1:8" x14ac:dyDescent="0.3">
      <c r="A45" s="92">
        <v>57</v>
      </c>
      <c r="B45" s="93" t="s">
        <v>291</v>
      </c>
      <c r="C45" s="93">
        <v>1</v>
      </c>
      <c r="D45" s="93">
        <v>1</v>
      </c>
      <c r="E45" s="93">
        <v>0</v>
      </c>
      <c r="F45" s="93">
        <v>0</v>
      </c>
      <c r="G45" s="93">
        <v>0</v>
      </c>
      <c r="H45" s="94">
        <f t="shared" si="1"/>
        <v>1</v>
      </c>
    </row>
    <row r="46" spans="1:8" ht="15" thickBot="1" x14ac:dyDescent="0.35">
      <c r="A46" s="95">
        <v>90</v>
      </c>
      <c r="B46" s="96" t="s">
        <v>287</v>
      </c>
      <c r="C46" s="96">
        <v>13</v>
      </c>
      <c r="D46" s="96">
        <v>5</v>
      </c>
      <c r="E46" s="96">
        <v>27</v>
      </c>
      <c r="F46" s="96">
        <v>1</v>
      </c>
      <c r="G46" s="96">
        <v>74</v>
      </c>
      <c r="H46" s="97">
        <f t="shared" si="1"/>
        <v>115</v>
      </c>
    </row>
  </sheetData>
  <sortState ref="A2:H46">
    <sortCondition ref="A2:A46"/>
  </sortState>
  <mergeCells count="1">
    <mergeCell ref="A2:B2"/>
  </mergeCells>
  <printOptions horizontalCentered="1"/>
  <pageMargins left="1" right="1" top="1.25" bottom="1" header="0.75" footer="0.5"/>
  <pageSetup fitToHeight="0" orientation="landscape" horizontalDpi="0" verticalDpi="0" r:id="rId1"/>
  <headerFooter>
    <oddHeader>&amp;C&amp;"Cambria,Bold"&amp;9&amp;KC00000Southern Illinois University Edwardsville
Fall 2017 - Enrollment headcounts of degree-seeking students by level and State of residence
Table 8</oddHeader>
    <oddFooter>&amp;R&amp;"-,Italic"&amp;9&amp;K01+024Office of Institutional Research and Studies
October 2017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3"/>
  <sheetViews>
    <sheetView zoomScaleNormal="100" workbookViewId="0">
      <selection activeCell="C1" sqref="C1:D2"/>
    </sheetView>
  </sheetViews>
  <sheetFormatPr defaultRowHeight="14.4" x14ac:dyDescent="0.3"/>
  <cols>
    <col min="1" max="1" width="5.6640625" style="98" bestFit="1" customWidth="1"/>
    <col min="2" max="2" width="11.44140625" style="98" customWidth="1"/>
    <col min="3" max="23" width="6.33203125" style="98" customWidth="1"/>
    <col min="24" max="16384" width="8.88671875" style="98"/>
  </cols>
  <sheetData>
    <row r="1" spans="1:23" ht="41.4" customHeight="1" x14ac:dyDescent="0.3">
      <c r="A1" s="362" t="s">
        <v>503</v>
      </c>
      <c r="B1" s="364" t="s">
        <v>504</v>
      </c>
      <c r="C1" s="361" t="s">
        <v>83</v>
      </c>
      <c r="D1" s="361"/>
      <c r="E1" s="361" t="s">
        <v>84</v>
      </c>
      <c r="F1" s="361"/>
      <c r="G1" s="361" t="s">
        <v>202</v>
      </c>
      <c r="H1" s="361"/>
      <c r="I1" s="361" t="s">
        <v>85</v>
      </c>
      <c r="J1" s="361"/>
      <c r="K1" s="361" t="s">
        <v>225</v>
      </c>
      <c r="L1" s="361"/>
      <c r="M1" s="361" t="s">
        <v>87</v>
      </c>
      <c r="N1" s="361"/>
      <c r="O1" s="361" t="s">
        <v>88</v>
      </c>
      <c r="P1" s="361"/>
      <c r="Q1" s="361" t="s">
        <v>89</v>
      </c>
      <c r="R1" s="361"/>
      <c r="S1" s="361" t="s">
        <v>90</v>
      </c>
      <c r="T1" s="361"/>
      <c r="U1" s="366" t="s">
        <v>339</v>
      </c>
      <c r="V1" s="366"/>
      <c r="W1" s="367"/>
    </row>
    <row r="2" spans="1:23" x14ac:dyDescent="0.3">
      <c r="A2" s="363"/>
      <c r="B2" s="365"/>
      <c r="C2" s="307" t="s">
        <v>77</v>
      </c>
      <c r="D2" s="308" t="s">
        <v>78</v>
      </c>
      <c r="E2" s="307" t="s">
        <v>77</v>
      </c>
      <c r="F2" s="308" t="s">
        <v>78</v>
      </c>
      <c r="G2" s="307" t="s">
        <v>77</v>
      </c>
      <c r="H2" s="308" t="s">
        <v>78</v>
      </c>
      <c r="I2" s="307" t="s">
        <v>77</v>
      </c>
      <c r="J2" s="308" t="s">
        <v>78</v>
      </c>
      <c r="K2" s="307" t="s">
        <v>77</v>
      </c>
      <c r="L2" s="308" t="s">
        <v>78</v>
      </c>
      <c r="M2" s="307" t="s">
        <v>77</v>
      </c>
      <c r="N2" s="308" t="s">
        <v>78</v>
      </c>
      <c r="O2" s="307" t="s">
        <v>77</v>
      </c>
      <c r="P2" s="308" t="s">
        <v>78</v>
      </c>
      <c r="Q2" s="307" t="s">
        <v>77</v>
      </c>
      <c r="R2" s="308" t="s">
        <v>78</v>
      </c>
      <c r="S2" s="307" t="s">
        <v>77</v>
      </c>
      <c r="T2" s="308" t="s">
        <v>78</v>
      </c>
      <c r="U2" s="115" t="s">
        <v>77</v>
      </c>
      <c r="V2" s="116" t="s">
        <v>78</v>
      </c>
      <c r="W2" s="113" t="s">
        <v>91</v>
      </c>
    </row>
    <row r="3" spans="1:23" x14ac:dyDescent="0.3">
      <c r="A3" s="99" t="s">
        <v>341</v>
      </c>
      <c r="B3" s="121" t="s">
        <v>342</v>
      </c>
      <c r="C3" s="104">
        <v>0</v>
      </c>
      <c r="D3" s="101">
        <v>0</v>
      </c>
      <c r="E3" s="102">
        <v>0</v>
      </c>
      <c r="F3" s="103">
        <v>0</v>
      </c>
      <c r="G3" s="101">
        <v>0</v>
      </c>
      <c r="H3" s="101">
        <v>0</v>
      </c>
      <c r="I3" s="102">
        <v>0</v>
      </c>
      <c r="J3" s="101">
        <v>0</v>
      </c>
      <c r="K3" s="102">
        <v>0</v>
      </c>
      <c r="L3" s="103">
        <v>0</v>
      </c>
      <c r="M3" s="123">
        <v>0</v>
      </c>
      <c r="N3" s="105">
        <v>0</v>
      </c>
      <c r="O3" s="101">
        <v>9</v>
      </c>
      <c r="P3" s="101">
        <v>13</v>
      </c>
      <c r="Q3" s="102">
        <v>0</v>
      </c>
      <c r="R3" s="103">
        <v>2</v>
      </c>
      <c r="S3" s="101">
        <v>0</v>
      </c>
      <c r="T3" s="101">
        <v>0</v>
      </c>
      <c r="U3" s="117">
        <f>SUMIF($C$2:$T$2,"Men",$C3:$T3)</f>
        <v>9</v>
      </c>
      <c r="V3" s="118">
        <f>SUMIF($C$2:$T$2,"Women",$C3:$T3)</f>
        <v>15</v>
      </c>
      <c r="W3" s="106">
        <f>U3+V3</f>
        <v>24</v>
      </c>
    </row>
    <row r="4" spans="1:23" x14ac:dyDescent="0.3">
      <c r="A4" s="99" t="s">
        <v>343</v>
      </c>
      <c r="B4" s="121" t="s">
        <v>344</v>
      </c>
      <c r="C4" s="102">
        <v>0</v>
      </c>
      <c r="D4" s="101">
        <v>0</v>
      </c>
      <c r="E4" s="102">
        <v>0</v>
      </c>
      <c r="F4" s="103">
        <v>0</v>
      </c>
      <c r="G4" s="101">
        <v>0</v>
      </c>
      <c r="H4" s="101">
        <v>0</v>
      </c>
      <c r="I4" s="102">
        <v>0</v>
      </c>
      <c r="J4" s="101">
        <v>0</v>
      </c>
      <c r="K4" s="102">
        <v>0</v>
      </c>
      <c r="L4" s="103">
        <v>1</v>
      </c>
      <c r="M4" s="101">
        <v>0</v>
      </c>
      <c r="N4" s="103">
        <v>0</v>
      </c>
      <c r="O4" s="101">
        <v>10</v>
      </c>
      <c r="P4" s="101">
        <v>8</v>
      </c>
      <c r="Q4" s="102">
        <v>0</v>
      </c>
      <c r="R4" s="103">
        <v>0</v>
      </c>
      <c r="S4" s="101">
        <v>0</v>
      </c>
      <c r="T4" s="101">
        <v>0</v>
      </c>
      <c r="U4" s="117">
        <f>SUMIF($C$2:$T$2,"Men",$C4:$T4)</f>
        <v>10</v>
      </c>
      <c r="V4" s="118">
        <f>SUMIF($C$2:$T$2,"Women",$C4:$T4)</f>
        <v>9</v>
      </c>
      <c r="W4" s="106">
        <f t="shared" ref="W4:W67" si="0">U4+V4</f>
        <v>19</v>
      </c>
    </row>
    <row r="5" spans="1:23" x14ac:dyDescent="0.3">
      <c r="A5" s="99" t="s">
        <v>345</v>
      </c>
      <c r="B5" s="121" t="s">
        <v>346</v>
      </c>
      <c r="C5" s="102">
        <v>0</v>
      </c>
      <c r="D5" s="101">
        <v>0</v>
      </c>
      <c r="E5" s="102">
        <v>0</v>
      </c>
      <c r="F5" s="103">
        <v>0</v>
      </c>
      <c r="G5" s="101">
        <v>0</v>
      </c>
      <c r="H5" s="101">
        <v>0</v>
      </c>
      <c r="I5" s="102">
        <v>0</v>
      </c>
      <c r="J5" s="101">
        <v>0</v>
      </c>
      <c r="K5" s="102">
        <v>0</v>
      </c>
      <c r="L5" s="103">
        <v>0</v>
      </c>
      <c r="M5" s="101">
        <v>0</v>
      </c>
      <c r="N5" s="103">
        <v>0</v>
      </c>
      <c r="O5" s="101">
        <v>0</v>
      </c>
      <c r="P5" s="101">
        <v>2</v>
      </c>
      <c r="Q5" s="102">
        <v>0</v>
      </c>
      <c r="R5" s="103">
        <v>0</v>
      </c>
      <c r="S5" s="101">
        <v>0</v>
      </c>
      <c r="T5" s="101">
        <v>0</v>
      </c>
      <c r="U5" s="117">
        <f t="shared" ref="U5:U68" si="1">SUMIF($C$2:$T$2,"Men",$C5:$T5)</f>
        <v>0</v>
      </c>
      <c r="V5" s="118">
        <f t="shared" ref="V5:V68" si="2">SUMIF($C$2:$T$2,"Women",$C5:$T5)</f>
        <v>2</v>
      </c>
      <c r="W5" s="106">
        <f t="shared" si="0"/>
        <v>2</v>
      </c>
    </row>
    <row r="6" spans="1:23" x14ac:dyDescent="0.3">
      <c r="A6" s="99" t="s">
        <v>347</v>
      </c>
      <c r="B6" s="121" t="s">
        <v>348</v>
      </c>
      <c r="C6" s="102">
        <v>0</v>
      </c>
      <c r="D6" s="101">
        <v>0</v>
      </c>
      <c r="E6" s="102">
        <v>0</v>
      </c>
      <c r="F6" s="103">
        <v>0</v>
      </c>
      <c r="G6" s="101">
        <v>0</v>
      </c>
      <c r="H6" s="101">
        <v>0</v>
      </c>
      <c r="I6" s="102">
        <v>0</v>
      </c>
      <c r="J6" s="101">
        <v>0</v>
      </c>
      <c r="K6" s="102">
        <v>0</v>
      </c>
      <c r="L6" s="103">
        <v>0</v>
      </c>
      <c r="M6" s="101">
        <v>0</v>
      </c>
      <c r="N6" s="103">
        <v>0</v>
      </c>
      <c r="O6" s="101">
        <v>0</v>
      </c>
      <c r="P6" s="101">
        <v>1</v>
      </c>
      <c r="Q6" s="102">
        <v>0</v>
      </c>
      <c r="R6" s="103">
        <v>0</v>
      </c>
      <c r="S6" s="101">
        <v>0</v>
      </c>
      <c r="T6" s="101">
        <v>0</v>
      </c>
      <c r="U6" s="117">
        <f t="shared" si="1"/>
        <v>0</v>
      </c>
      <c r="V6" s="118">
        <f t="shared" si="2"/>
        <v>1</v>
      </c>
      <c r="W6" s="106">
        <f t="shared" si="0"/>
        <v>1</v>
      </c>
    </row>
    <row r="7" spans="1:23" x14ac:dyDescent="0.3">
      <c r="A7" s="99" t="s">
        <v>349</v>
      </c>
      <c r="B7" s="121" t="s">
        <v>350</v>
      </c>
      <c r="C7" s="102">
        <v>0</v>
      </c>
      <c r="D7" s="101">
        <v>0</v>
      </c>
      <c r="E7" s="102">
        <v>0</v>
      </c>
      <c r="F7" s="103">
        <v>0</v>
      </c>
      <c r="G7" s="101">
        <v>0</v>
      </c>
      <c r="H7" s="101">
        <v>0</v>
      </c>
      <c r="I7" s="102">
        <v>0</v>
      </c>
      <c r="J7" s="101">
        <v>0</v>
      </c>
      <c r="K7" s="102">
        <v>0</v>
      </c>
      <c r="L7" s="103">
        <v>0</v>
      </c>
      <c r="M7" s="101">
        <v>0</v>
      </c>
      <c r="N7" s="103">
        <v>0</v>
      </c>
      <c r="O7" s="101">
        <v>0</v>
      </c>
      <c r="P7" s="101">
        <v>1</v>
      </c>
      <c r="Q7" s="102">
        <v>0</v>
      </c>
      <c r="R7" s="103">
        <v>0</v>
      </c>
      <c r="S7" s="101">
        <v>0</v>
      </c>
      <c r="T7" s="101">
        <v>0</v>
      </c>
      <c r="U7" s="117">
        <f t="shared" si="1"/>
        <v>0</v>
      </c>
      <c r="V7" s="118">
        <f t="shared" si="2"/>
        <v>1</v>
      </c>
      <c r="W7" s="106">
        <f t="shared" si="0"/>
        <v>1</v>
      </c>
    </row>
    <row r="8" spans="1:23" x14ac:dyDescent="0.3">
      <c r="A8" s="99" t="s">
        <v>351</v>
      </c>
      <c r="B8" s="121" t="s">
        <v>352</v>
      </c>
      <c r="C8" s="102">
        <v>0</v>
      </c>
      <c r="D8" s="101">
        <v>0</v>
      </c>
      <c r="E8" s="102">
        <v>0</v>
      </c>
      <c r="F8" s="103">
        <v>0</v>
      </c>
      <c r="G8" s="101">
        <v>0</v>
      </c>
      <c r="H8" s="101">
        <v>0</v>
      </c>
      <c r="I8" s="102">
        <v>0</v>
      </c>
      <c r="J8" s="101">
        <v>0</v>
      </c>
      <c r="K8" s="102">
        <v>0</v>
      </c>
      <c r="L8" s="103">
        <v>0</v>
      </c>
      <c r="M8" s="101">
        <v>0</v>
      </c>
      <c r="N8" s="103">
        <v>0</v>
      </c>
      <c r="O8" s="101">
        <v>1</v>
      </c>
      <c r="P8" s="101">
        <v>3</v>
      </c>
      <c r="Q8" s="102">
        <v>0</v>
      </c>
      <c r="R8" s="103">
        <v>0</v>
      </c>
      <c r="S8" s="101">
        <v>0</v>
      </c>
      <c r="T8" s="101">
        <v>0</v>
      </c>
      <c r="U8" s="117">
        <f t="shared" si="1"/>
        <v>1</v>
      </c>
      <c r="V8" s="118">
        <f t="shared" si="2"/>
        <v>3</v>
      </c>
      <c r="W8" s="106">
        <f t="shared" si="0"/>
        <v>4</v>
      </c>
    </row>
    <row r="9" spans="1:23" x14ac:dyDescent="0.3">
      <c r="A9" s="99" t="s">
        <v>353</v>
      </c>
      <c r="B9" s="121" t="s">
        <v>354</v>
      </c>
      <c r="C9" s="102">
        <v>0</v>
      </c>
      <c r="D9" s="101">
        <v>0</v>
      </c>
      <c r="E9" s="102">
        <v>1</v>
      </c>
      <c r="F9" s="103">
        <v>0</v>
      </c>
      <c r="G9" s="101">
        <v>0</v>
      </c>
      <c r="H9" s="101">
        <v>0</v>
      </c>
      <c r="I9" s="102">
        <v>0</v>
      </c>
      <c r="J9" s="101">
        <v>0</v>
      </c>
      <c r="K9" s="102">
        <v>0</v>
      </c>
      <c r="L9" s="103">
        <v>0</v>
      </c>
      <c r="M9" s="101">
        <v>0</v>
      </c>
      <c r="N9" s="103">
        <v>0</v>
      </c>
      <c r="O9" s="101">
        <v>1</v>
      </c>
      <c r="P9" s="101">
        <v>2</v>
      </c>
      <c r="Q9" s="102">
        <v>0</v>
      </c>
      <c r="R9" s="103">
        <v>0</v>
      </c>
      <c r="S9" s="101">
        <v>0</v>
      </c>
      <c r="T9" s="101">
        <v>0</v>
      </c>
      <c r="U9" s="117">
        <f t="shared" si="1"/>
        <v>2</v>
      </c>
      <c r="V9" s="118">
        <f t="shared" si="2"/>
        <v>2</v>
      </c>
      <c r="W9" s="106">
        <f t="shared" si="0"/>
        <v>4</v>
      </c>
    </row>
    <row r="10" spans="1:23" x14ac:dyDescent="0.3">
      <c r="A10" s="99" t="s">
        <v>355</v>
      </c>
      <c r="B10" s="121" t="s">
        <v>356</v>
      </c>
      <c r="C10" s="102">
        <v>0</v>
      </c>
      <c r="D10" s="101">
        <v>0</v>
      </c>
      <c r="E10" s="102">
        <v>0</v>
      </c>
      <c r="F10" s="103">
        <v>0</v>
      </c>
      <c r="G10" s="101">
        <v>0</v>
      </c>
      <c r="H10" s="101">
        <v>0</v>
      </c>
      <c r="I10" s="102">
        <v>0</v>
      </c>
      <c r="J10" s="101">
        <v>0</v>
      </c>
      <c r="K10" s="102">
        <v>1</v>
      </c>
      <c r="L10" s="103">
        <v>1</v>
      </c>
      <c r="M10" s="101">
        <v>0</v>
      </c>
      <c r="N10" s="103">
        <v>0</v>
      </c>
      <c r="O10" s="101">
        <v>2</v>
      </c>
      <c r="P10" s="101">
        <v>3</v>
      </c>
      <c r="Q10" s="102">
        <v>0</v>
      </c>
      <c r="R10" s="103">
        <v>0</v>
      </c>
      <c r="S10" s="101">
        <v>0</v>
      </c>
      <c r="T10" s="101">
        <v>0</v>
      </c>
      <c r="U10" s="117">
        <f t="shared" si="1"/>
        <v>3</v>
      </c>
      <c r="V10" s="118">
        <f t="shared" si="2"/>
        <v>4</v>
      </c>
      <c r="W10" s="106">
        <f t="shared" si="0"/>
        <v>7</v>
      </c>
    </row>
    <row r="11" spans="1:23" x14ac:dyDescent="0.3">
      <c r="A11" s="99" t="s">
        <v>357</v>
      </c>
      <c r="B11" s="121" t="s">
        <v>358</v>
      </c>
      <c r="C11" s="102">
        <v>0</v>
      </c>
      <c r="D11" s="101">
        <v>0</v>
      </c>
      <c r="E11" s="102">
        <v>0</v>
      </c>
      <c r="F11" s="103">
        <v>0</v>
      </c>
      <c r="G11" s="101">
        <v>0</v>
      </c>
      <c r="H11" s="101">
        <v>0</v>
      </c>
      <c r="I11" s="102">
        <v>0</v>
      </c>
      <c r="J11" s="101">
        <v>0</v>
      </c>
      <c r="K11" s="102">
        <v>0</v>
      </c>
      <c r="L11" s="103">
        <v>0</v>
      </c>
      <c r="M11" s="101">
        <v>0</v>
      </c>
      <c r="N11" s="103">
        <v>0</v>
      </c>
      <c r="O11" s="101">
        <v>11</v>
      </c>
      <c r="P11" s="101">
        <v>6</v>
      </c>
      <c r="Q11" s="102">
        <v>0</v>
      </c>
      <c r="R11" s="103">
        <v>0</v>
      </c>
      <c r="S11" s="101">
        <v>0</v>
      </c>
      <c r="T11" s="101">
        <v>1</v>
      </c>
      <c r="U11" s="117">
        <f t="shared" si="1"/>
        <v>11</v>
      </c>
      <c r="V11" s="118">
        <f t="shared" si="2"/>
        <v>7</v>
      </c>
      <c r="W11" s="106">
        <f t="shared" si="0"/>
        <v>18</v>
      </c>
    </row>
    <row r="12" spans="1:23" x14ac:dyDescent="0.3">
      <c r="A12" s="99" t="s">
        <v>359</v>
      </c>
      <c r="B12" s="121" t="s">
        <v>360</v>
      </c>
      <c r="C12" s="102">
        <v>0</v>
      </c>
      <c r="D12" s="101">
        <v>0</v>
      </c>
      <c r="E12" s="102">
        <v>0</v>
      </c>
      <c r="F12" s="103">
        <v>0</v>
      </c>
      <c r="G12" s="101">
        <v>0</v>
      </c>
      <c r="H12" s="101">
        <v>0</v>
      </c>
      <c r="I12" s="102">
        <v>0</v>
      </c>
      <c r="J12" s="101">
        <v>0</v>
      </c>
      <c r="K12" s="102">
        <v>0</v>
      </c>
      <c r="L12" s="103">
        <v>0</v>
      </c>
      <c r="M12" s="101">
        <v>0</v>
      </c>
      <c r="N12" s="103">
        <v>0</v>
      </c>
      <c r="O12" s="101">
        <v>1</v>
      </c>
      <c r="P12" s="101">
        <v>6</v>
      </c>
      <c r="Q12" s="102">
        <v>0</v>
      </c>
      <c r="R12" s="103">
        <v>0</v>
      </c>
      <c r="S12" s="101">
        <v>0</v>
      </c>
      <c r="T12" s="101">
        <v>0</v>
      </c>
      <c r="U12" s="117">
        <f t="shared" si="1"/>
        <v>1</v>
      </c>
      <c r="V12" s="118">
        <f t="shared" si="2"/>
        <v>6</v>
      </c>
      <c r="W12" s="106">
        <f t="shared" si="0"/>
        <v>7</v>
      </c>
    </row>
    <row r="13" spans="1:23" x14ac:dyDescent="0.3">
      <c r="A13" s="99" t="s">
        <v>361</v>
      </c>
      <c r="B13" s="121" t="s">
        <v>362</v>
      </c>
      <c r="C13" s="102">
        <v>0</v>
      </c>
      <c r="D13" s="101">
        <v>0</v>
      </c>
      <c r="E13" s="102">
        <v>0</v>
      </c>
      <c r="F13" s="103">
        <v>0</v>
      </c>
      <c r="G13" s="101">
        <v>0</v>
      </c>
      <c r="H13" s="101">
        <v>0</v>
      </c>
      <c r="I13" s="102">
        <v>0</v>
      </c>
      <c r="J13" s="101">
        <v>0</v>
      </c>
      <c r="K13" s="102">
        <v>0</v>
      </c>
      <c r="L13" s="103">
        <v>0</v>
      </c>
      <c r="M13" s="101">
        <v>0</v>
      </c>
      <c r="N13" s="103">
        <v>0</v>
      </c>
      <c r="O13" s="101">
        <v>14</v>
      </c>
      <c r="P13" s="101">
        <v>10</v>
      </c>
      <c r="Q13" s="102">
        <v>1</v>
      </c>
      <c r="R13" s="103">
        <v>0</v>
      </c>
      <c r="S13" s="101">
        <v>0</v>
      </c>
      <c r="T13" s="101">
        <v>0</v>
      </c>
      <c r="U13" s="117">
        <f t="shared" si="1"/>
        <v>15</v>
      </c>
      <c r="V13" s="118">
        <f t="shared" si="2"/>
        <v>10</v>
      </c>
      <c r="W13" s="106">
        <f t="shared" si="0"/>
        <v>25</v>
      </c>
    </row>
    <row r="14" spans="1:23" x14ac:dyDescent="0.3">
      <c r="A14" s="99" t="s">
        <v>363</v>
      </c>
      <c r="B14" s="121" t="s">
        <v>364</v>
      </c>
      <c r="C14" s="102">
        <v>0</v>
      </c>
      <c r="D14" s="101">
        <v>0</v>
      </c>
      <c r="E14" s="102">
        <v>0</v>
      </c>
      <c r="F14" s="103">
        <v>0</v>
      </c>
      <c r="G14" s="101">
        <v>0</v>
      </c>
      <c r="H14" s="101">
        <v>0</v>
      </c>
      <c r="I14" s="102">
        <v>0</v>
      </c>
      <c r="J14" s="101">
        <v>0</v>
      </c>
      <c r="K14" s="102">
        <v>0</v>
      </c>
      <c r="L14" s="103">
        <v>0</v>
      </c>
      <c r="M14" s="101">
        <v>0</v>
      </c>
      <c r="N14" s="103">
        <v>0</v>
      </c>
      <c r="O14" s="101">
        <v>5</v>
      </c>
      <c r="P14" s="101">
        <v>2</v>
      </c>
      <c r="Q14" s="102">
        <v>0</v>
      </c>
      <c r="R14" s="103">
        <v>0</v>
      </c>
      <c r="S14" s="101">
        <v>0</v>
      </c>
      <c r="T14" s="101">
        <v>0</v>
      </c>
      <c r="U14" s="117">
        <f t="shared" si="1"/>
        <v>5</v>
      </c>
      <c r="V14" s="118">
        <f t="shared" si="2"/>
        <v>2</v>
      </c>
      <c r="W14" s="106">
        <f t="shared" si="0"/>
        <v>7</v>
      </c>
    </row>
    <row r="15" spans="1:23" x14ac:dyDescent="0.3">
      <c r="A15" s="99" t="s">
        <v>365</v>
      </c>
      <c r="B15" s="121" t="s">
        <v>366</v>
      </c>
      <c r="C15" s="102">
        <v>0</v>
      </c>
      <c r="D15" s="101">
        <v>0</v>
      </c>
      <c r="E15" s="102">
        <v>3</v>
      </c>
      <c r="F15" s="103">
        <v>11</v>
      </c>
      <c r="G15" s="101">
        <v>0</v>
      </c>
      <c r="H15" s="101">
        <v>0</v>
      </c>
      <c r="I15" s="102">
        <v>0</v>
      </c>
      <c r="J15" s="101">
        <v>1</v>
      </c>
      <c r="K15" s="102">
        <v>33</v>
      </c>
      <c r="L15" s="103">
        <v>72</v>
      </c>
      <c r="M15" s="101">
        <v>0</v>
      </c>
      <c r="N15" s="103">
        <v>0</v>
      </c>
      <c r="O15" s="101">
        <v>6</v>
      </c>
      <c r="P15" s="101">
        <v>5</v>
      </c>
      <c r="Q15" s="102">
        <v>1</v>
      </c>
      <c r="R15" s="103">
        <v>1</v>
      </c>
      <c r="S15" s="101">
        <v>1</v>
      </c>
      <c r="T15" s="101">
        <v>1</v>
      </c>
      <c r="U15" s="117">
        <f t="shared" si="1"/>
        <v>44</v>
      </c>
      <c r="V15" s="118">
        <f t="shared" si="2"/>
        <v>91</v>
      </c>
      <c r="W15" s="106">
        <f t="shared" si="0"/>
        <v>135</v>
      </c>
    </row>
    <row r="16" spans="1:23" x14ac:dyDescent="0.3">
      <c r="A16" s="99" t="s">
        <v>367</v>
      </c>
      <c r="B16" s="121" t="s">
        <v>368</v>
      </c>
      <c r="C16" s="102">
        <v>0</v>
      </c>
      <c r="D16" s="101">
        <v>0</v>
      </c>
      <c r="E16" s="102">
        <v>0</v>
      </c>
      <c r="F16" s="103">
        <v>0</v>
      </c>
      <c r="G16" s="101">
        <v>0</v>
      </c>
      <c r="H16" s="101">
        <v>0</v>
      </c>
      <c r="I16" s="102">
        <v>0</v>
      </c>
      <c r="J16" s="101">
        <v>0</v>
      </c>
      <c r="K16" s="102">
        <v>0</v>
      </c>
      <c r="L16" s="103">
        <v>0</v>
      </c>
      <c r="M16" s="101">
        <v>0</v>
      </c>
      <c r="N16" s="103">
        <v>0</v>
      </c>
      <c r="O16" s="101">
        <v>0</v>
      </c>
      <c r="P16" s="101">
        <v>2</v>
      </c>
      <c r="Q16" s="102">
        <v>0</v>
      </c>
      <c r="R16" s="103">
        <v>0</v>
      </c>
      <c r="S16" s="101">
        <v>0</v>
      </c>
      <c r="T16" s="101">
        <v>0</v>
      </c>
      <c r="U16" s="117">
        <f t="shared" si="1"/>
        <v>0</v>
      </c>
      <c r="V16" s="118">
        <f t="shared" si="2"/>
        <v>2</v>
      </c>
      <c r="W16" s="106">
        <f t="shared" si="0"/>
        <v>2</v>
      </c>
    </row>
    <row r="17" spans="1:23" x14ac:dyDescent="0.3">
      <c r="A17" s="99" t="s">
        <v>369</v>
      </c>
      <c r="B17" s="121" t="s">
        <v>370</v>
      </c>
      <c r="C17" s="102">
        <v>0</v>
      </c>
      <c r="D17" s="101">
        <v>0</v>
      </c>
      <c r="E17" s="102">
        <v>0</v>
      </c>
      <c r="F17" s="103">
        <v>0</v>
      </c>
      <c r="G17" s="101">
        <v>0</v>
      </c>
      <c r="H17" s="101">
        <v>0</v>
      </c>
      <c r="I17" s="102">
        <v>0</v>
      </c>
      <c r="J17" s="101">
        <v>0</v>
      </c>
      <c r="K17" s="102">
        <v>0</v>
      </c>
      <c r="L17" s="103">
        <v>0</v>
      </c>
      <c r="M17" s="101">
        <v>0</v>
      </c>
      <c r="N17" s="103">
        <v>0</v>
      </c>
      <c r="O17" s="101">
        <v>3</v>
      </c>
      <c r="P17" s="101">
        <v>1</v>
      </c>
      <c r="Q17" s="102">
        <v>0</v>
      </c>
      <c r="R17" s="103">
        <v>0</v>
      </c>
      <c r="S17" s="101">
        <v>0</v>
      </c>
      <c r="T17" s="101">
        <v>0</v>
      </c>
      <c r="U17" s="117">
        <f t="shared" si="1"/>
        <v>3</v>
      </c>
      <c r="V17" s="118">
        <f t="shared" si="2"/>
        <v>1</v>
      </c>
      <c r="W17" s="106">
        <f t="shared" si="0"/>
        <v>4</v>
      </c>
    </row>
    <row r="18" spans="1:23" x14ac:dyDescent="0.3">
      <c r="A18" s="99" t="s">
        <v>371</v>
      </c>
      <c r="B18" s="121" t="s">
        <v>372</v>
      </c>
      <c r="C18" s="102">
        <v>0</v>
      </c>
      <c r="D18" s="101">
        <v>0</v>
      </c>
      <c r="E18" s="102">
        <v>0</v>
      </c>
      <c r="F18" s="103">
        <v>0</v>
      </c>
      <c r="G18" s="101">
        <v>0</v>
      </c>
      <c r="H18" s="101">
        <v>0</v>
      </c>
      <c r="I18" s="102">
        <v>0</v>
      </c>
      <c r="J18" s="101">
        <v>0</v>
      </c>
      <c r="K18" s="102">
        <v>0</v>
      </c>
      <c r="L18" s="103">
        <v>0</v>
      </c>
      <c r="M18" s="101">
        <v>0</v>
      </c>
      <c r="N18" s="103">
        <v>0</v>
      </c>
      <c r="O18" s="101">
        <v>3</v>
      </c>
      <c r="P18" s="101">
        <v>1</v>
      </c>
      <c r="Q18" s="102">
        <v>0</v>
      </c>
      <c r="R18" s="103">
        <v>0</v>
      </c>
      <c r="S18" s="101">
        <v>0</v>
      </c>
      <c r="T18" s="101">
        <v>0</v>
      </c>
      <c r="U18" s="117">
        <f t="shared" si="1"/>
        <v>3</v>
      </c>
      <c r="V18" s="118">
        <f t="shared" si="2"/>
        <v>1</v>
      </c>
      <c r="W18" s="106">
        <f t="shared" si="0"/>
        <v>4</v>
      </c>
    </row>
    <row r="19" spans="1:23" x14ac:dyDescent="0.3">
      <c r="A19" s="99" t="s">
        <v>373</v>
      </c>
      <c r="B19" s="121" t="s">
        <v>374</v>
      </c>
      <c r="C19" s="102">
        <v>0</v>
      </c>
      <c r="D19" s="101">
        <v>0</v>
      </c>
      <c r="E19" s="102">
        <v>0</v>
      </c>
      <c r="F19" s="103">
        <v>0</v>
      </c>
      <c r="G19" s="101">
        <v>0</v>
      </c>
      <c r="H19" s="101">
        <v>0</v>
      </c>
      <c r="I19" s="102">
        <v>0</v>
      </c>
      <c r="J19" s="101">
        <v>0</v>
      </c>
      <c r="K19" s="102">
        <v>0</v>
      </c>
      <c r="L19" s="103">
        <v>0</v>
      </c>
      <c r="M19" s="101">
        <v>0</v>
      </c>
      <c r="N19" s="103">
        <v>0</v>
      </c>
      <c r="O19" s="101">
        <v>1</v>
      </c>
      <c r="P19" s="101">
        <v>1</v>
      </c>
      <c r="Q19" s="102">
        <v>0</v>
      </c>
      <c r="R19" s="103">
        <v>0</v>
      </c>
      <c r="S19" s="101">
        <v>0</v>
      </c>
      <c r="T19" s="101">
        <v>0</v>
      </c>
      <c r="U19" s="117">
        <f t="shared" si="1"/>
        <v>1</v>
      </c>
      <c r="V19" s="118">
        <f t="shared" si="2"/>
        <v>1</v>
      </c>
      <c r="W19" s="106">
        <f t="shared" si="0"/>
        <v>2</v>
      </c>
    </row>
    <row r="20" spans="1:23" x14ac:dyDescent="0.3">
      <c r="A20" s="99" t="s">
        <v>375</v>
      </c>
      <c r="B20" s="121" t="s">
        <v>376</v>
      </c>
      <c r="C20" s="102">
        <v>0</v>
      </c>
      <c r="D20" s="101">
        <v>0</v>
      </c>
      <c r="E20" s="102">
        <v>1</v>
      </c>
      <c r="F20" s="103">
        <v>1</v>
      </c>
      <c r="G20" s="101">
        <v>0</v>
      </c>
      <c r="H20" s="101">
        <v>0</v>
      </c>
      <c r="I20" s="102">
        <v>0</v>
      </c>
      <c r="J20" s="101">
        <v>0</v>
      </c>
      <c r="K20" s="102">
        <v>0</v>
      </c>
      <c r="L20" s="103">
        <v>0</v>
      </c>
      <c r="M20" s="101">
        <v>0</v>
      </c>
      <c r="N20" s="103">
        <v>0</v>
      </c>
      <c r="O20" s="101">
        <v>3</v>
      </c>
      <c r="P20" s="101">
        <v>2</v>
      </c>
      <c r="Q20" s="102">
        <v>0</v>
      </c>
      <c r="R20" s="103">
        <v>0</v>
      </c>
      <c r="S20" s="101">
        <v>0</v>
      </c>
      <c r="T20" s="101">
        <v>0</v>
      </c>
      <c r="U20" s="117">
        <f t="shared" si="1"/>
        <v>4</v>
      </c>
      <c r="V20" s="118">
        <f t="shared" si="2"/>
        <v>3</v>
      </c>
      <c r="W20" s="106">
        <f t="shared" si="0"/>
        <v>7</v>
      </c>
    </row>
    <row r="21" spans="1:23" x14ac:dyDescent="0.3">
      <c r="A21" s="99" t="s">
        <v>377</v>
      </c>
      <c r="B21" s="121" t="s">
        <v>378</v>
      </c>
      <c r="C21" s="102">
        <v>0</v>
      </c>
      <c r="D21" s="101">
        <v>0</v>
      </c>
      <c r="E21" s="102">
        <v>0</v>
      </c>
      <c r="F21" s="103">
        <v>0</v>
      </c>
      <c r="G21" s="101">
        <v>0</v>
      </c>
      <c r="H21" s="101">
        <v>0</v>
      </c>
      <c r="I21" s="102">
        <v>0</v>
      </c>
      <c r="J21" s="101">
        <v>0</v>
      </c>
      <c r="K21" s="102">
        <v>0</v>
      </c>
      <c r="L21" s="103">
        <v>0</v>
      </c>
      <c r="M21" s="101">
        <v>0</v>
      </c>
      <c r="N21" s="103">
        <v>0</v>
      </c>
      <c r="O21" s="101">
        <v>2</v>
      </c>
      <c r="P21" s="101">
        <v>3</v>
      </c>
      <c r="Q21" s="102">
        <v>0</v>
      </c>
      <c r="R21" s="103">
        <v>0</v>
      </c>
      <c r="S21" s="101">
        <v>0</v>
      </c>
      <c r="T21" s="101">
        <v>0</v>
      </c>
      <c r="U21" s="117">
        <f t="shared" si="1"/>
        <v>2</v>
      </c>
      <c r="V21" s="118">
        <f t="shared" si="2"/>
        <v>3</v>
      </c>
      <c r="W21" s="106">
        <f t="shared" si="0"/>
        <v>5</v>
      </c>
    </row>
    <row r="22" spans="1:23" x14ac:dyDescent="0.3">
      <c r="A22" s="99" t="s">
        <v>379</v>
      </c>
      <c r="B22" s="121" t="s">
        <v>380</v>
      </c>
      <c r="C22" s="102">
        <v>0</v>
      </c>
      <c r="D22" s="101">
        <v>0</v>
      </c>
      <c r="E22" s="102">
        <v>0</v>
      </c>
      <c r="F22" s="103">
        <v>0</v>
      </c>
      <c r="G22" s="101">
        <v>0</v>
      </c>
      <c r="H22" s="101">
        <v>0</v>
      </c>
      <c r="I22" s="102">
        <v>0</v>
      </c>
      <c r="J22" s="101">
        <v>0</v>
      </c>
      <c r="K22" s="102">
        <v>0</v>
      </c>
      <c r="L22" s="103">
        <v>0</v>
      </c>
      <c r="M22" s="101">
        <v>0</v>
      </c>
      <c r="N22" s="103">
        <v>0</v>
      </c>
      <c r="O22" s="101">
        <v>12</v>
      </c>
      <c r="P22" s="101">
        <v>19</v>
      </c>
      <c r="Q22" s="102">
        <v>0</v>
      </c>
      <c r="R22" s="103">
        <v>0</v>
      </c>
      <c r="S22" s="101">
        <v>0</v>
      </c>
      <c r="T22" s="101">
        <v>0</v>
      </c>
      <c r="U22" s="117">
        <f t="shared" si="1"/>
        <v>12</v>
      </c>
      <c r="V22" s="118">
        <f t="shared" si="2"/>
        <v>19</v>
      </c>
      <c r="W22" s="106">
        <f t="shared" si="0"/>
        <v>31</v>
      </c>
    </row>
    <row r="23" spans="1:23" x14ac:dyDescent="0.3">
      <c r="A23" s="99" t="s">
        <v>381</v>
      </c>
      <c r="B23" s="121" t="s">
        <v>382</v>
      </c>
      <c r="C23" s="102">
        <v>0</v>
      </c>
      <c r="D23" s="101">
        <v>0</v>
      </c>
      <c r="E23" s="102">
        <v>0</v>
      </c>
      <c r="F23" s="103">
        <v>0</v>
      </c>
      <c r="G23" s="101">
        <v>0</v>
      </c>
      <c r="H23" s="101">
        <v>0</v>
      </c>
      <c r="I23" s="102">
        <v>0</v>
      </c>
      <c r="J23" s="101">
        <v>0</v>
      </c>
      <c r="K23" s="102">
        <v>0</v>
      </c>
      <c r="L23" s="103">
        <v>0</v>
      </c>
      <c r="M23" s="101">
        <v>0</v>
      </c>
      <c r="N23" s="103">
        <v>0</v>
      </c>
      <c r="O23" s="101">
        <v>4</v>
      </c>
      <c r="P23" s="101">
        <v>1</v>
      </c>
      <c r="Q23" s="102">
        <v>0</v>
      </c>
      <c r="R23" s="103">
        <v>0</v>
      </c>
      <c r="S23" s="101">
        <v>0</v>
      </c>
      <c r="T23" s="101">
        <v>0</v>
      </c>
      <c r="U23" s="117">
        <f t="shared" si="1"/>
        <v>4</v>
      </c>
      <c r="V23" s="118">
        <f t="shared" si="2"/>
        <v>1</v>
      </c>
      <c r="W23" s="106">
        <f t="shared" si="0"/>
        <v>5</v>
      </c>
    </row>
    <row r="24" spans="1:23" x14ac:dyDescent="0.3">
      <c r="A24" s="99" t="s">
        <v>383</v>
      </c>
      <c r="B24" s="121" t="s">
        <v>384</v>
      </c>
      <c r="C24" s="102">
        <v>0</v>
      </c>
      <c r="D24" s="101">
        <v>0</v>
      </c>
      <c r="E24" s="102">
        <v>0</v>
      </c>
      <c r="F24" s="103">
        <v>0</v>
      </c>
      <c r="G24" s="101">
        <v>0</v>
      </c>
      <c r="H24" s="101">
        <v>0</v>
      </c>
      <c r="I24" s="102">
        <v>0</v>
      </c>
      <c r="J24" s="101">
        <v>0</v>
      </c>
      <c r="K24" s="102">
        <v>0</v>
      </c>
      <c r="L24" s="103">
        <v>0</v>
      </c>
      <c r="M24" s="101">
        <v>0</v>
      </c>
      <c r="N24" s="103">
        <v>0</v>
      </c>
      <c r="O24" s="101">
        <v>2</v>
      </c>
      <c r="P24" s="101">
        <v>1</v>
      </c>
      <c r="Q24" s="102">
        <v>0</v>
      </c>
      <c r="R24" s="103">
        <v>0</v>
      </c>
      <c r="S24" s="101">
        <v>0</v>
      </c>
      <c r="T24" s="101">
        <v>0</v>
      </c>
      <c r="U24" s="117">
        <f t="shared" si="1"/>
        <v>2</v>
      </c>
      <c r="V24" s="118">
        <f t="shared" si="2"/>
        <v>1</v>
      </c>
      <c r="W24" s="106">
        <f t="shared" si="0"/>
        <v>3</v>
      </c>
    </row>
    <row r="25" spans="1:23" x14ac:dyDescent="0.3">
      <c r="A25" s="99" t="s">
        <v>385</v>
      </c>
      <c r="B25" s="121" t="s">
        <v>386</v>
      </c>
      <c r="C25" s="102">
        <v>0</v>
      </c>
      <c r="D25" s="101">
        <v>0</v>
      </c>
      <c r="E25" s="102">
        <v>0</v>
      </c>
      <c r="F25" s="103">
        <v>0</v>
      </c>
      <c r="G25" s="101">
        <v>0</v>
      </c>
      <c r="H25" s="101">
        <v>0</v>
      </c>
      <c r="I25" s="102">
        <v>0</v>
      </c>
      <c r="J25" s="101">
        <v>0</v>
      </c>
      <c r="K25" s="102">
        <v>0</v>
      </c>
      <c r="L25" s="103">
        <v>0</v>
      </c>
      <c r="M25" s="101">
        <v>0</v>
      </c>
      <c r="N25" s="103">
        <v>0</v>
      </c>
      <c r="O25" s="101">
        <v>6</v>
      </c>
      <c r="P25" s="101">
        <v>8</v>
      </c>
      <c r="Q25" s="102">
        <v>0</v>
      </c>
      <c r="R25" s="103">
        <v>0</v>
      </c>
      <c r="S25" s="101">
        <v>0</v>
      </c>
      <c r="T25" s="101">
        <v>0</v>
      </c>
      <c r="U25" s="117">
        <f t="shared" si="1"/>
        <v>6</v>
      </c>
      <c r="V25" s="118">
        <f t="shared" si="2"/>
        <v>8</v>
      </c>
      <c r="W25" s="106">
        <f t="shared" si="0"/>
        <v>14</v>
      </c>
    </row>
    <row r="26" spans="1:23" x14ac:dyDescent="0.3">
      <c r="A26" s="99" t="s">
        <v>387</v>
      </c>
      <c r="B26" s="121" t="s">
        <v>388</v>
      </c>
      <c r="C26" s="102">
        <v>0</v>
      </c>
      <c r="D26" s="101">
        <v>0</v>
      </c>
      <c r="E26" s="102">
        <v>0</v>
      </c>
      <c r="F26" s="103">
        <v>0</v>
      </c>
      <c r="G26" s="101">
        <v>0</v>
      </c>
      <c r="H26" s="101">
        <v>0</v>
      </c>
      <c r="I26" s="102">
        <v>0</v>
      </c>
      <c r="J26" s="101">
        <v>0</v>
      </c>
      <c r="K26" s="102">
        <v>0</v>
      </c>
      <c r="L26" s="103">
        <v>0</v>
      </c>
      <c r="M26" s="101">
        <v>0</v>
      </c>
      <c r="N26" s="103">
        <v>0</v>
      </c>
      <c r="O26" s="101">
        <v>1</v>
      </c>
      <c r="P26" s="101">
        <v>1</v>
      </c>
      <c r="Q26" s="102">
        <v>0</v>
      </c>
      <c r="R26" s="103">
        <v>0</v>
      </c>
      <c r="S26" s="101">
        <v>0</v>
      </c>
      <c r="T26" s="101">
        <v>0</v>
      </c>
      <c r="U26" s="117">
        <f t="shared" si="1"/>
        <v>1</v>
      </c>
      <c r="V26" s="118">
        <f t="shared" si="2"/>
        <v>1</v>
      </c>
      <c r="W26" s="106">
        <f t="shared" si="0"/>
        <v>2</v>
      </c>
    </row>
    <row r="27" spans="1:23" x14ac:dyDescent="0.3">
      <c r="A27" s="99" t="s">
        <v>389</v>
      </c>
      <c r="B27" s="121" t="s">
        <v>390</v>
      </c>
      <c r="C27" s="102">
        <v>0</v>
      </c>
      <c r="D27" s="101">
        <v>0</v>
      </c>
      <c r="E27" s="102">
        <v>0</v>
      </c>
      <c r="F27" s="103">
        <v>0</v>
      </c>
      <c r="G27" s="101">
        <v>0</v>
      </c>
      <c r="H27" s="101">
        <v>0</v>
      </c>
      <c r="I27" s="102">
        <v>0</v>
      </c>
      <c r="J27" s="101">
        <v>0</v>
      </c>
      <c r="K27" s="102">
        <v>0</v>
      </c>
      <c r="L27" s="103">
        <v>0</v>
      </c>
      <c r="M27" s="101">
        <v>0</v>
      </c>
      <c r="N27" s="103">
        <v>0</v>
      </c>
      <c r="O27" s="101">
        <v>0</v>
      </c>
      <c r="P27" s="101">
        <v>2</v>
      </c>
      <c r="Q27" s="102">
        <v>0</v>
      </c>
      <c r="R27" s="103">
        <v>0</v>
      </c>
      <c r="S27" s="101">
        <v>0</v>
      </c>
      <c r="T27" s="101">
        <v>0</v>
      </c>
      <c r="U27" s="117">
        <f t="shared" si="1"/>
        <v>0</v>
      </c>
      <c r="V27" s="118">
        <f t="shared" si="2"/>
        <v>2</v>
      </c>
      <c r="W27" s="106">
        <f t="shared" si="0"/>
        <v>2</v>
      </c>
    </row>
    <row r="28" spans="1:23" x14ac:dyDescent="0.3">
      <c r="A28" s="99" t="s">
        <v>391</v>
      </c>
      <c r="B28" s="121" t="s">
        <v>392</v>
      </c>
      <c r="C28" s="102">
        <v>0</v>
      </c>
      <c r="D28" s="101">
        <v>0</v>
      </c>
      <c r="E28" s="102">
        <v>0</v>
      </c>
      <c r="F28" s="103">
        <v>0</v>
      </c>
      <c r="G28" s="101">
        <v>0</v>
      </c>
      <c r="H28" s="101">
        <v>0</v>
      </c>
      <c r="I28" s="102">
        <v>0</v>
      </c>
      <c r="J28" s="101">
        <v>0</v>
      </c>
      <c r="K28" s="102">
        <v>0</v>
      </c>
      <c r="L28" s="103">
        <v>0</v>
      </c>
      <c r="M28" s="101">
        <v>0</v>
      </c>
      <c r="N28" s="103">
        <v>0</v>
      </c>
      <c r="O28" s="101">
        <v>4</v>
      </c>
      <c r="P28" s="101">
        <v>2</v>
      </c>
      <c r="Q28" s="102">
        <v>0</v>
      </c>
      <c r="R28" s="103">
        <v>0</v>
      </c>
      <c r="S28" s="101">
        <v>0</v>
      </c>
      <c r="T28" s="101">
        <v>0</v>
      </c>
      <c r="U28" s="117">
        <f t="shared" si="1"/>
        <v>4</v>
      </c>
      <c r="V28" s="118">
        <f t="shared" si="2"/>
        <v>2</v>
      </c>
      <c r="W28" s="106">
        <f t="shared" si="0"/>
        <v>6</v>
      </c>
    </row>
    <row r="29" spans="1:23" x14ac:dyDescent="0.3">
      <c r="A29" s="99" t="s">
        <v>393</v>
      </c>
      <c r="B29" s="121" t="s">
        <v>394</v>
      </c>
      <c r="C29" s="102">
        <v>0</v>
      </c>
      <c r="D29" s="101">
        <v>0</v>
      </c>
      <c r="E29" s="102">
        <v>0</v>
      </c>
      <c r="F29" s="103">
        <v>0</v>
      </c>
      <c r="G29" s="101">
        <v>0</v>
      </c>
      <c r="H29" s="101">
        <v>0</v>
      </c>
      <c r="I29" s="102">
        <v>0</v>
      </c>
      <c r="J29" s="101">
        <v>0</v>
      </c>
      <c r="K29" s="102">
        <v>0</v>
      </c>
      <c r="L29" s="103">
        <v>1</v>
      </c>
      <c r="M29" s="101">
        <v>0</v>
      </c>
      <c r="N29" s="103">
        <v>0</v>
      </c>
      <c r="O29" s="101">
        <v>1</v>
      </c>
      <c r="P29" s="101">
        <v>2</v>
      </c>
      <c r="Q29" s="102">
        <v>0</v>
      </c>
      <c r="R29" s="103">
        <v>1</v>
      </c>
      <c r="S29" s="101">
        <v>0</v>
      </c>
      <c r="T29" s="101">
        <v>0</v>
      </c>
      <c r="U29" s="117">
        <f t="shared" si="1"/>
        <v>1</v>
      </c>
      <c r="V29" s="118">
        <f t="shared" si="2"/>
        <v>4</v>
      </c>
      <c r="W29" s="106">
        <f t="shared" si="0"/>
        <v>5</v>
      </c>
    </row>
    <row r="30" spans="1:23" x14ac:dyDescent="0.3">
      <c r="A30" s="99" t="s">
        <v>395</v>
      </c>
      <c r="B30" s="121" t="s">
        <v>396</v>
      </c>
      <c r="C30" s="102">
        <v>0</v>
      </c>
      <c r="D30" s="101">
        <v>0</v>
      </c>
      <c r="E30" s="102">
        <v>0</v>
      </c>
      <c r="F30" s="103">
        <v>0</v>
      </c>
      <c r="G30" s="101">
        <v>0</v>
      </c>
      <c r="H30" s="101">
        <v>0</v>
      </c>
      <c r="I30" s="102">
        <v>0</v>
      </c>
      <c r="J30" s="101">
        <v>0</v>
      </c>
      <c r="K30" s="102">
        <v>0</v>
      </c>
      <c r="L30" s="103">
        <v>0</v>
      </c>
      <c r="M30" s="101">
        <v>0</v>
      </c>
      <c r="N30" s="103">
        <v>0</v>
      </c>
      <c r="O30" s="101">
        <v>1</v>
      </c>
      <c r="P30" s="101">
        <v>1</v>
      </c>
      <c r="Q30" s="102">
        <v>0</v>
      </c>
      <c r="R30" s="103">
        <v>0</v>
      </c>
      <c r="S30" s="101">
        <v>0</v>
      </c>
      <c r="T30" s="101">
        <v>0</v>
      </c>
      <c r="U30" s="117">
        <f t="shared" si="1"/>
        <v>1</v>
      </c>
      <c r="V30" s="118">
        <f t="shared" si="2"/>
        <v>1</v>
      </c>
      <c r="W30" s="106">
        <f t="shared" si="0"/>
        <v>2</v>
      </c>
    </row>
    <row r="31" spans="1:23" x14ac:dyDescent="0.3">
      <c r="A31" s="99" t="s">
        <v>397</v>
      </c>
      <c r="B31" s="121" t="s">
        <v>398</v>
      </c>
      <c r="C31" s="102">
        <v>0</v>
      </c>
      <c r="D31" s="101">
        <v>0</v>
      </c>
      <c r="E31" s="102">
        <v>0</v>
      </c>
      <c r="F31" s="103">
        <v>0</v>
      </c>
      <c r="G31" s="101">
        <v>0</v>
      </c>
      <c r="H31" s="101">
        <v>0</v>
      </c>
      <c r="I31" s="102">
        <v>0</v>
      </c>
      <c r="J31" s="101">
        <v>0</v>
      </c>
      <c r="K31" s="102">
        <v>0</v>
      </c>
      <c r="L31" s="103">
        <v>0</v>
      </c>
      <c r="M31" s="101">
        <v>0</v>
      </c>
      <c r="N31" s="103">
        <v>0</v>
      </c>
      <c r="O31" s="101">
        <v>0</v>
      </c>
      <c r="P31" s="101">
        <v>2</v>
      </c>
      <c r="Q31" s="102">
        <v>0</v>
      </c>
      <c r="R31" s="103">
        <v>1</v>
      </c>
      <c r="S31" s="101">
        <v>0</v>
      </c>
      <c r="T31" s="101">
        <v>0</v>
      </c>
      <c r="U31" s="117">
        <f t="shared" si="1"/>
        <v>0</v>
      </c>
      <c r="V31" s="118">
        <f t="shared" si="2"/>
        <v>3</v>
      </c>
      <c r="W31" s="106">
        <f t="shared" si="0"/>
        <v>3</v>
      </c>
    </row>
    <row r="32" spans="1:23" x14ac:dyDescent="0.3">
      <c r="A32" s="99" t="s">
        <v>399</v>
      </c>
      <c r="B32" s="121" t="s">
        <v>400</v>
      </c>
      <c r="C32" s="102">
        <v>0</v>
      </c>
      <c r="D32" s="101">
        <v>0</v>
      </c>
      <c r="E32" s="102">
        <v>0</v>
      </c>
      <c r="F32" s="103">
        <v>0</v>
      </c>
      <c r="G32" s="101">
        <v>0</v>
      </c>
      <c r="H32" s="101">
        <v>0</v>
      </c>
      <c r="I32" s="102">
        <v>0</v>
      </c>
      <c r="J32" s="101">
        <v>0</v>
      </c>
      <c r="K32" s="102">
        <v>0</v>
      </c>
      <c r="L32" s="103">
        <v>0</v>
      </c>
      <c r="M32" s="101">
        <v>0</v>
      </c>
      <c r="N32" s="103">
        <v>0</v>
      </c>
      <c r="O32" s="101">
        <v>3</v>
      </c>
      <c r="P32" s="101">
        <v>4</v>
      </c>
      <c r="Q32" s="102">
        <v>0</v>
      </c>
      <c r="R32" s="103">
        <v>1</v>
      </c>
      <c r="S32" s="101">
        <v>0</v>
      </c>
      <c r="T32" s="101">
        <v>0</v>
      </c>
      <c r="U32" s="117">
        <f t="shared" si="1"/>
        <v>3</v>
      </c>
      <c r="V32" s="118">
        <f t="shared" si="2"/>
        <v>5</v>
      </c>
      <c r="W32" s="106">
        <f t="shared" si="0"/>
        <v>8</v>
      </c>
    </row>
    <row r="33" spans="1:23" x14ac:dyDescent="0.3">
      <c r="A33" s="99" t="s">
        <v>401</v>
      </c>
      <c r="B33" s="121" t="s">
        <v>402</v>
      </c>
      <c r="C33" s="102">
        <v>0</v>
      </c>
      <c r="D33" s="101">
        <v>0</v>
      </c>
      <c r="E33" s="102">
        <v>0</v>
      </c>
      <c r="F33" s="103">
        <v>0</v>
      </c>
      <c r="G33" s="101">
        <v>0</v>
      </c>
      <c r="H33" s="101">
        <v>0</v>
      </c>
      <c r="I33" s="102">
        <v>0</v>
      </c>
      <c r="J33" s="101">
        <v>0</v>
      </c>
      <c r="K33" s="102">
        <v>0</v>
      </c>
      <c r="L33" s="103">
        <v>0</v>
      </c>
      <c r="M33" s="101">
        <v>0</v>
      </c>
      <c r="N33" s="103">
        <v>0</v>
      </c>
      <c r="O33" s="101">
        <v>2</v>
      </c>
      <c r="P33" s="101">
        <v>2</v>
      </c>
      <c r="Q33" s="102">
        <v>0</v>
      </c>
      <c r="R33" s="103">
        <v>0</v>
      </c>
      <c r="S33" s="101">
        <v>0</v>
      </c>
      <c r="T33" s="101">
        <v>0</v>
      </c>
      <c r="U33" s="117">
        <f t="shared" si="1"/>
        <v>2</v>
      </c>
      <c r="V33" s="118">
        <f t="shared" si="2"/>
        <v>2</v>
      </c>
      <c r="W33" s="106">
        <f t="shared" si="0"/>
        <v>4</v>
      </c>
    </row>
    <row r="34" spans="1:23" x14ac:dyDescent="0.3">
      <c r="A34" s="99" t="s">
        <v>403</v>
      </c>
      <c r="B34" s="121" t="s">
        <v>404</v>
      </c>
      <c r="C34" s="102">
        <v>0</v>
      </c>
      <c r="D34" s="101">
        <v>0</v>
      </c>
      <c r="E34" s="102">
        <v>0</v>
      </c>
      <c r="F34" s="103">
        <v>0</v>
      </c>
      <c r="G34" s="101">
        <v>0</v>
      </c>
      <c r="H34" s="101">
        <v>0</v>
      </c>
      <c r="I34" s="102">
        <v>0</v>
      </c>
      <c r="J34" s="101">
        <v>0</v>
      </c>
      <c r="K34" s="102">
        <v>0</v>
      </c>
      <c r="L34" s="103">
        <v>3</v>
      </c>
      <c r="M34" s="101">
        <v>0</v>
      </c>
      <c r="N34" s="103">
        <v>0</v>
      </c>
      <c r="O34" s="101">
        <v>4</v>
      </c>
      <c r="P34" s="101">
        <v>5</v>
      </c>
      <c r="Q34" s="102">
        <v>0</v>
      </c>
      <c r="R34" s="103">
        <v>0</v>
      </c>
      <c r="S34" s="101">
        <v>0</v>
      </c>
      <c r="T34" s="101">
        <v>0</v>
      </c>
      <c r="U34" s="117">
        <f t="shared" si="1"/>
        <v>4</v>
      </c>
      <c r="V34" s="118">
        <f t="shared" si="2"/>
        <v>8</v>
      </c>
      <c r="W34" s="106">
        <f t="shared" si="0"/>
        <v>12</v>
      </c>
    </row>
    <row r="35" spans="1:23" x14ac:dyDescent="0.3">
      <c r="A35" s="99" t="s">
        <v>405</v>
      </c>
      <c r="B35" s="121" t="s">
        <v>406</v>
      </c>
      <c r="C35" s="102">
        <v>0</v>
      </c>
      <c r="D35" s="101">
        <v>0</v>
      </c>
      <c r="E35" s="102">
        <v>0</v>
      </c>
      <c r="F35" s="103">
        <v>0</v>
      </c>
      <c r="G35" s="101">
        <v>0</v>
      </c>
      <c r="H35" s="101">
        <v>0</v>
      </c>
      <c r="I35" s="102">
        <v>0</v>
      </c>
      <c r="J35" s="101">
        <v>0</v>
      </c>
      <c r="K35" s="102">
        <v>0</v>
      </c>
      <c r="L35" s="103">
        <v>0</v>
      </c>
      <c r="M35" s="101">
        <v>0</v>
      </c>
      <c r="N35" s="103">
        <v>0</v>
      </c>
      <c r="O35" s="101">
        <v>1</v>
      </c>
      <c r="P35" s="101">
        <v>7</v>
      </c>
      <c r="Q35" s="102">
        <v>0</v>
      </c>
      <c r="R35" s="103">
        <v>0</v>
      </c>
      <c r="S35" s="101">
        <v>0</v>
      </c>
      <c r="T35" s="101">
        <v>0</v>
      </c>
      <c r="U35" s="117">
        <f t="shared" si="1"/>
        <v>1</v>
      </c>
      <c r="V35" s="118">
        <f t="shared" si="2"/>
        <v>7</v>
      </c>
      <c r="W35" s="106">
        <f t="shared" si="0"/>
        <v>8</v>
      </c>
    </row>
    <row r="36" spans="1:23" x14ac:dyDescent="0.3">
      <c r="A36" s="99" t="s">
        <v>407</v>
      </c>
      <c r="B36" s="121" t="s">
        <v>408</v>
      </c>
      <c r="C36" s="102">
        <v>0</v>
      </c>
      <c r="D36" s="101">
        <v>0</v>
      </c>
      <c r="E36" s="102">
        <v>0</v>
      </c>
      <c r="F36" s="103">
        <v>0</v>
      </c>
      <c r="G36" s="101">
        <v>0</v>
      </c>
      <c r="H36" s="101">
        <v>0</v>
      </c>
      <c r="I36" s="102">
        <v>1</v>
      </c>
      <c r="J36" s="101">
        <v>0</v>
      </c>
      <c r="K36" s="102">
        <v>0</v>
      </c>
      <c r="L36" s="103">
        <v>0</v>
      </c>
      <c r="M36" s="101">
        <v>0</v>
      </c>
      <c r="N36" s="103">
        <v>0</v>
      </c>
      <c r="O36" s="101">
        <v>2</v>
      </c>
      <c r="P36" s="101">
        <v>3</v>
      </c>
      <c r="Q36" s="102">
        <v>0</v>
      </c>
      <c r="R36" s="103">
        <v>0</v>
      </c>
      <c r="S36" s="101">
        <v>0</v>
      </c>
      <c r="T36" s="101">
        <v>0</v>
      </c>
      <c r="U36" s="117">
        <f t="shared" si="1"/>
        <v>3</v>
      </c>
      <c r="V36" s="118">
        <f t="shared" si="2"/>
        <v>3</v>
      </c>
      <c r="W36" s="106">
        <f t="shared" si="0"/>
        <v>6</v>
      </c>
    </row>
    <row r="37" spans="1:23" x14ac:dyDescent="0.3">
      <c r="A37" s="99" t="s">
        <v>409</v>
      </c>
      <c r="B37" s="121" t="s">
        <v>410</v>
      </c>
      <c r="C37" s="102">
        <v>0</v>
      </c>
      <c r="D37" s="101">
        <v>0</v>
      </c>
      <c r="E37" s="102">
        <v>0</v>
      </c>
      <c r="F37" s="103">
        <v>0</v>
      </c>
      <c r="G37" s="101">
        <v>0</v>
      </c>
      <c r="H37" s="101">
        <v>0</v>
      </c>
      <c r="I37" s="102">
        <v>0</v>
      </c>
      <c r="J37" s="101">
        <v>1</v>
      </c>
      <c r="K37" s="102">
        <v>0</v>
      </c>
      <c r="L37" s="103">
        <v>0</v>
      </c>
      <c r="M37" s="101">
        <v>0</v>
      </c>
      <c r="N37" s="103">
        <v>0</v>
      </c>
      <c r="O37" s="101">
        <v>5</v>
      </c>
      <c r="P37" s="101">
        <v>10</v>
      </c>
      <c r="Q37" s="102">
        <v>0</v>
      </c>
      <c r="R37" s="103">
        <v>0</v>
      </c>
      <c r="S37" s="101">
        <v>0</v>
      </c>
      <c r="T37" s="101">
        <v>0</v>
      </c>
      <c r="U37" s="117">
        <f t="shared" si="1"/>
        <v>5</v>
      </c>
      <c r="V37" s="118">
        <f t="shared" si="2"/>
        <v>11</v>
      </c>
      <c r="W37" s="106">
        <f t="shared" si="0"/>
        <v>16</v>
      </c>
    </row>
    <row r="38" spans="1:23" x14ac:dyDescent="0.3">
      <c r="A38" s="99" t="s">
        <v>411</v>
      </c>
      <c r="B38" s="121" t="s">
        <v>412</v>
      </c>
      <c r="C38" s="102">
        <v>0</v>
      </c>
      <c r="D38" s="101">
        <v>0</v>
      </c>
      <c r="E38" s="102">
        <v>0</v>
      </c>
      <c r="F38" s="103">
        <v>0</v>
      </c>
      <c r="G38" s="101">
        <v>0</v>
      </c>
      <c r="H38" s="101">
        <v>0</v>
      </c>
      <c r="I38" s="102">
        <v>0</v>
      </c>
      <c r="J38" s="101">
        <v>0</v>
      </c>
      <c r="K38" s="102">
        <v>0</v>
      </c>
      <c r="L38" s="103">
        <v>0</v>
      </c>
      <c r="M38" s="101">
        <v>0</v>
      </c>
      <c r="N38" s="103">
        <v>0</v>
      </c>
      <c r="O38" s="101">
        <v>1</v>
      </c>
      <c r="P38" s="101">
        <v>0</v>
      </c>
      <c r="Q38" s="102">
        <v>0</v>
      </c>
      <c r="R38" s="103">
        <v>0</v>
      </c>
      <c r="S38" s="101">
        <v>0</v>
      </c>
      <c r="T38" s="101">
        <v>0</v>
      </c>
      <c r="U38" s="117">
        <f t="shared" si="1"/>
        <v>1</v>
      </c>
      <c r="V38" s="118">
        <f t="shared" si="2"/>
        <v>0</v>
      </c>
      <c r="W38" s="106">
        <f t="shared" si="0"/>
        <v>1</v>
      </c>
    </row>
    <row r="39" spans="1:23" x14ac:dyDescent="0.3">
      <c r="A39" s="99" t="s">
        <v>413</v>
      </c>
      <c r="B39" s="121" t="s">
        <v>414</v>
      </c>
      <c r="C39" s="102">
        <v>0</v>
      </c>
      <c r="D39" s="101">
        <v>0</v>
      </c>
      <c r="E39" s="102">
        <v>0</v>
      </c>
      <c r="F39" s="103">
        <v>0</v>
      </c>
      <c r="G39" s="101">
        <v>0</v>
      </c>
      <c r="H39" s="101">
        <v>0</v>
      </c>
      <c r="I39" s="102">
        <v>0</v>
      </c>
      <c r="J39" s="101">
        <v>0</v>
      </c>
      <c r="K39" s="102">
        <v>0</v>
      </c>
      <c r="L39" s="103">
        <v>0</v>
      </c>
      <c r="M39" s="101">
        <v>0</v>
      </c>
      <c r="N39" s="103">
        <v>0</v>
      </c>
      <c r="O39" s="101">
        <v>0</v>
      </c>
      <c r="P39" s="101">
        <v>4</v>
      </c>
      <c r="Q39" s="102">
        <v>0</v>
      </c>
      <c r="R39" s="103">
        <v>0</v>
      </c>
      <c r="S39" s="101">
        <v>0</v>
      </c>
      <c r="T39" s="101">
        <v>0</v>
      </c>
      <c r="U39" s="117">
        <f t="shared" si="1"/>
        <v>0</v>
      </c>
      <c r="V39" s="118">
        <f t="shared" si="2"/>
        <v>4</v>
      </c>
      <c r="W39" s="106">
        <f t="shared" si="0"/>
        <v>4</v>
      </c>
    </row>
    <row r="40" spans="1:23" x14ac:dyDescent="0.3">
      <c r="A40" s="99" t="s">
        <v>415</v>
      </c>
      <c r="B40" s="121" t="s">
        <v>416</v>
      </c>
      <c r="C40" s="102">
        <v>0</v>
      </c>
      <c r="D40" s="101">
        <v>0</v>
      </c>
      <c r="E40" s="102">
        <v>0</v>
      </c>
      <c r="F40" s="103">
        <v>0</v>
      </c>
      <c r="G40" s="101">
        <v>0</v>
      </c>
      <c r="H40" s="101">
        <v>0</v>
      </c>
      <c r="I40" s="102">
        <v>0</v>
      </c>
      <c r="J40" s="101">
        <v>0</v>
      </c>
      <c r="K40" s="102">
        <v>0</v>
      </c>
      <c r="L40" s="103">
        <v>0</v>
      </c>
      <c r="M40" s="101">
        <v>0</v>
      </c>
      <c r="N40" s="103">
        <v>0</v>
      </c>
      <c r="O40" s="101">
        <v>2</v>
      </c>
      <c r="P40" s="101">
        <v>4</v>
      </c>
      <c r="Q40" s="102">
        <v>0</v>
      </c>
      <c r="R40" s="103">
        <v>0</v>
      </c>
      <c r="S40" s="101">
        <v>0</v>
      </c>
      <c r="T40" s="101">
        <v>0</v>
      </c>
      <c r="U40" s="117">
        <f t="shared" si="1"/>
        <v>2</v>
      </c>
      <c r="V40" s="118">
        <f t="shared" si="2"/>
        <v>4</v>
      </c>
      <c r="W40" s="106">
        <f t="shared" si="0"/>
        <v>6</v>
      </c>
    </row>
    <row r="41" spans="1:23" x14ac:dyDescent="0.3">
      <c r="A41" s="99" t="s">
        <v>417</v>
      </c>
      <c r="B41" s="121" t="s">
        <v>418</v>
      </c>
      <c r="C41" s="102">
        <v>0</v>
      </c>
      <c r="D41" s="101">
        <v>0</v>
      </c>
      <c r="E41" s="102">
        <v>0</v>
      </c>
      <c r="F41" s="103">
        <v>0</v>
      </c>
      <c r="G41" s="101">
        <v>0</v>
      </c>
      <c r="H41" s="101">
        <v>0</v>
      </c>
      <c r="I41" s="102">
        <v>0</v>
      </c>
      <c r="J41" s="101">
        <v>0</v>
      </c>
      <c r="K41" s="102">
        <v>0</v>
      </c>
      <c r="L41" s="103">
        <v>2</v>
      </c>
      <c r="M41" s="101">
        <v>0</v>
      </c>
      <c r="N41" s="103">
        <v>0</v>
      </c>
      <c r="O41" s="101">
        <v>0</v>
      </c>
      <c r="P41" s="101">
        <v>3</v>
      </c>
      <c r="Q41" s="102">
        <v>0</v>
      </c>
      <c r="R41" s="103">
        <v>0</v>
      </c>
      <c r="S41" s="101">
        <v>0</v>
      </c>
      <c r="T41" s="101">
        <v>0</v>
      </c>
      <c r="U41" s="117">
        <f t="shared" si="1"/>
        <v>0</v>
      </c>
      <c r="V41" s="118">
        <f t="shared" si="2"/>
        <v>5</v>
      </c>
      <c r="W41" s="106">
        <f t="shared" si="0"/>
        <v>5</v>
      </c>
    </row>
    <row r="42" spans="1:23" x14ac:dyDescent="0.3">
      <c r="A42" s="99" t="s">
        <v>419</v>
      </c>
      <c r="B42" s="121" t="s">
        <v>420</v>
      </c>
      <c r="C42" s="102">
        <v>0</v>
      </c>
      <c r="D42" s="101">
        <v>0</v>
      </c>
      <c r="E42" s="102">
        <v>2</v>
      </c>
      <c r="F42" s="103">
        <v>0</v>
      </c>
      <c r="G42" s="101">
        <v>0</v>
      </c>
      <c r="H42" s="101">
        <v>0</v>
      </c>
      <c r="I42" s="102">
        <v>0</v>
      </c>
      <c r="J42" s="101">
        <v>0</v>
      </c>
      <c r="K42" s="102">
        <v>0</v>
      </c>
      <c r="L42" s="103">
        <v>1</v>
      </c>
      <c r="M42" s="101">
        <v>0</v>
      </c>
      <c r="N42" s="103">
        <v>0</v>
      </c>
      <c r="O42" s="101">
        <v>1</v>
      </c>
      <c r="P42" s="101">
        <v>0</v>
      </c>
      <c r="Q42" s="102">
        <v>0</v>
      </c>
      <c r="R42" s="103">
        <v>0</v>
      </c>
      <c r="S42" s="101">
        <v>0</v>
      </c>
      <c r="T42" s="101">
        <v>0</v>
      </c>
      <c r="U42" s="117">
        <f t="shared" si="1"/>
        <v>3</v>
      </c>
      <c r="V42" s="118">
        <f t="shared" si="2"/>
        <v>1</v>
      </c>
      <c r="W42" s="106">
        <f t="shared" si="0"/>
        <v>4</v>
      </c>
    </row>
    <row r="43" spans="1:23" x14ac:dyDescent="0.3">
      <c r="A43" s="99" t="s">
        <v>421</v>
      </c>
      <c r="B43" s="121" t="s">
        <v>422</v>
      </c>
      <c r="C43" s="102">
        <v>0</v>
      </c>
      <c r="D43" s="101">
        <v>0</v>
      </c>
      <c r="E43" s="102">
        <v>0</v>
      </c>
      <c r="F43" s="103">
        <v>0</v>
      </c>
      <c r="G43" s="101">
        <v>0</v>
      </c>
      <c r="H43" s="101">
        <v>0</v>
      </c>
      <c r="I43" s="102">
        <v>0</v>
      </c>
      <c r="J43" s="101">
        <v>0</v>
      </c>
      <c r="K43" s="102">
        <v>0</v>
      </c>
      <c r="L43" s="103">
        <v>0</v>
      </c>
      <c r="M43" s="101">
        <v>0</v>
      </c>
      <c r="N43" s="103">
        <v>0</v>
      </c>
      <c r="O43" s="101">
        <v>1</v>
      </c>
      <c r="P43" s="101">
        <v>0</v>
      </c>
      <c r="Q43" s="102">
        <v>0</v>
      </c>
      <c r="R43" s="103">
        <v>0</v>
      </c>
      <c r="S43" s="101">
        <v>0</v>
      </c>
      <c r="T43" s="101">
        <v>0</v>
      </c>
      <c r="U43" s="117">
        <f t="shared" si="1"/>
        <v>1</v>
      </c>
      <c r="V43" s="118">
        <f t="shared" si="2"/>
        <v>0</v>
      </c>
      <c r="W43" s="106">
        <f t="shared" si="0"/>
        <v>1</v>
      </c>
    </row>
    <row r="44" spans="1:23" x14ac:dyDescent="0.3">
      <c r="A44" s="99" t="s">
        <v>423</v>
      </c>
      <c r="B44" s="121" t="s">
        <v>424</v>
      </c>
      <c r="C44" s="102">
        <v>0</v>
      </c>
      <c r="D44" s="101">
        <v>0</v>
      </c>
      <c r="E44" s="102">
        <v>2</v>
      </c>
      <c r="F44" s="103">
        <v>2</v>
      </c>
      <c r="G44" s="101">
        <v>0</v>
      </c>
      <c r="H44" s="101">
        <v>0</v>
      </c>
      <c r="I44" s="102">
        <v>0</v>
      </c>
      <c r="J44" s="101">
        <v>0</v>
      </c>
      <c r="K44" s="102">
        <v>1</v>
      </c>
      <c r="L44" s="109">
        <v>1</v>
      </c>
      <c r="M44" s="107">
        <v>0</v>
      </c>
      <c r="N44" s="109">
        <v>0</v>
      </c>
      <c r="O44" s="107">
        <v>2</v>
      </c>
      <c r="P44" s="107">
        <v>2</v>
      </c>
      <c r="Q44" s="108">
        <v>0</v>
      </c>
      <c r="R44" s="109">
        <v>2</v>
      </c>
      <c r="S44" s="107">
        <v>0</v>
      </c>
      <c r="T44" s="107">
        <v>0</v>
      </c>
      <c r="U44" s="117">
        <f t="shared" si="1"/>
        <v>5</v>
      </c>
      <c r="V44" s="118">
        <f t="shared" si="2"/>
        <v>7</v>
      </c>
      <c r="W44" s="106">
        <f t="shared" si="0"/>
        <v>12</v>
      </c>
    </row>
    <row r="45" spans="1:23" x14ac:dyDescent="0.3">
      <c r="A45" s="99" t="s">
        <v>425</v>
      </c>
      <c r="B45" s="121" t="s">
        <v>426</v>
      </c>
      <c r="C45" s="108">
        <v>0</v>
      </c>
      <c r="D45" s="107">
        <v>0</v>
      </c>
      <c r="E45" s="108">
        <v>1</v>
      </c>
      <c r="F45" s="109">
        <v>0</v>
      </c>
      <c r="G45" s="107">
        <v>0</v>
      </c>
      <c r="H45" s="107">
        <v>0</v>
      </c>
      <c r="I45" s="108">
        <v>0</v>
      </c>
      <c r="J45" s="107">
        <v>0</v>
      </c>
      <c r="K45" s="108">
        <v>1</v>
      </c>
      <c r="L45" s="109">
        <v>0</v>
      </c>
      <c r="M45" s="107">
        <v>0</v>
      </c>
      <c r="N45" s="109">
        <v>0</v>
      </c>
      <c r="O45" s="107">
        <v>3</v>
      </c>
      <c r="P45" s="107">
        <v>1</v>
      </c>
      <c r="Q45" s="108">
        <v>0</v>
      </c>
      <c r="R45" s="109">
        <v>0</v>
      </c>
      <c r="S45" s="107">
        <v>0</v>
      </c>
      <c r="T45" s="107">
        <v>0</v>
      </c>
      <c r="U45" s="117">
        <f t="shared" si="1"/>
        <v>5</v>
      </c>
      <c r="V45" s="118">
        <f t="shared" si="2"/>
        <v>1</v>
      </c>
      <c r="W45" s="106">
        <f t="shared" si="0"/>
        <v>6</v>
      </c>
    </row>
    <row r="46" spans="1:23" x14ac:dyDescent="0.3">
      <c r="A46" s="99" t="s">
        <v>427</v>
      </c>
      <c r="B46" s="121" t="s">
        <v>428</v>
      </c>
      <c r="C46" s="108">
        <v>0</v>
      </c>
      <c r="D46" s="107">
        <v>0</v>
      </c>
      <c r="E46" s="108">
        <v>0</v>
      </c>
      <c r="F46" s="109">
        <v>0</v>
      </c>
      <c r="G46" s="107">
        <v>0</v>
      </c>
      <c r="H46" s="107">
        <v>0</v>
      </c>
      <c r="I46" s="108">
        <v>0</v>
      </c>
      <c r="J46" s="107">
        <v>0</v>
      </c>
      <c r="K46" s="108">
        <v>0</v>
      </c>
      <c r="L46" s="109">
        <v>0</v>
      </c>
      <c r="M46" s="107">
        <v>0</v>
      </c>
      <c r="N46" s="109">
        <v>0</v>
      </c>
      <c r="O46" s="107">
        <v>1</v>
      </c>
      <c r="P46" s="107">
        <v>2</v>
      </c>
      <c r="Q46" s="108">
        <v>0</v>
      </c>
      <c r="R46" s="109">
        <v>0</v>
      </c>
      <c r="S46" s="107">
        <v>0</v>
      </c>
      <c r="T46" s="107">
        <v>0</v>
      </c>
      <c r="U46" s="117">
        <f t="shared" si="1"/>
        <v>1</v>
      </c>
      <c r="V46" s="118">
        <f t="shared" si="2"/>
        <v>2</v>
      </c>
      <c r="W46" s="106">
        <f t="shared" si="0"/>
        <v>3</v>
      </c>
    </row>
    <row r="47" spans="1:23" x14ac:dyDescent="0.3">
      <c r="A47" s="99" t="s">
        <v>429</v>
      </c>
      <c r="B47" s="121" t="s">
        <v>430</v>
      </c>
      <c r="C47" s="108">
        <v>0</v>
      </c>
      <c r="D47" s="107">
        <v>0</v>
      </c>
      <c r="E47" s="108">
        <v>0</v>
      </c>
      <c r="F47" s="109">
        <v>0</v>
      </c>
      <c r="G47" s="107">
        <v>0</v>
      </c>
      <c r="H47" s="107">
        <v>0</v>
      </c>
      <c r="I47" s="108">
        <v>0</v>
      </c>
      <c r="J47" s="107">
        <v>0</v>
      </c>
      <c r="K47" s="108">
        <v>0</v>
      </c>
      <c r="L47" s="109">
        <v>0</v>
      </c>
      <c r="M47" s="107">
        <v>0</v>
      </c>
      <c r="N47" s="109">
        <v>0</v>
      </c>
      <c r="O47" s="107">
        <v>2</v>
      </c>
      <c r="P47" s="107">
        <v>1</v>
      </c>
      <c r="Q47" s="108">
        <v>1</v>
      </c>
      <c r="R47" s="109">
        <v>0</v>
      </c>
      <c r="S47" s="107">
        <v>0</v>
      </c>
      <c r="T47" s="107">
        <v>0</v>
      </c>
      <c r="U47" s="117">
        <f t="shared" si="1"/>
        <v>3</v>
      </c>
      <c r="V47" s="118">
        <f t="shared" si="2"/>
        <v>1</v>
      </c>
      <c r="W47" s="106">
        <f t="shared" si="0"/>
        <v>4</v>
      </c>
    </row>
    <row r="48" spans="1:23" x14ac:dyDescent="0.3">
      <c r="A48" s="99" t="s">
        <v>431</v>
      </c>
      <c r="B48" s="121" t="s">
        <v>432</v>
      </c>
      <c r="C48" s="108">
        <v>0</v>
      </c>
      <c r="D48" s="107">
        <v>0</v>
      </c>
      <c r="E48" s="108">
        <v>1</v>
      </c>
      <c r="F48" s="109">
        <v>1</v>
      </c>
      <c r="G48" s="107">
        <v>0</v>
      </c>
      <c r="H48" s="107">
        <v>0</v>
      </c>
      <c r="I48" s="108">
        <v>0</v>
      </c>
      <c r="J48" s="107">
        <v>0</v>
      </c>
      <c r="K48" s="108">
        <v>0</v>
      </c>
      <c r="L48" s="109">
        <v>0</v>
      </c>
      <c r="M48" s="107">
        <v>0</v>
      </c>
      <c r="N48" s="109">
        <v>0</v>
      </c>
      <c r="O48" s="107">
        <v>6</v>
      </c>
      <c r="P48" s="107">
        <v>3</v>
      </c>
      <c r="Q48" s="108">
        <v>0</v>
      </c>
      <c r="R48" s="109">
        <v>0</v>
      </c>
      <c r="S48" s="107">
        <v>0</v>
      </c>
      <c r="T48" s="107">
        <v>0</v>
      </c>
      <c r="U48" s="117">
        <f t="shared" si="1"/>
        <v>7</v>
      </c>
      <c r="V48" s="118">
        <f t="shared" si="2"/>
        <v>4</v>
      </c>
      <c r="W48" s="106">
        <f t="shared" si="0"/>
        <v>11</v>
      </c>
    </row>
    <row r="49" spans="1:23" x14ac:dyDescent="0.3">
      <c r="A49" s="99" t="s">
        <v>433</v>
      </c>
      <c r="B49" s="121" t="s">
        <v>434</v>
      </c>
      <c r="C49" s="108">
        <v>0</v>
      </c>
      <c r="D49" s="107">
        <v>0</v>
      </c>
      <c r="E49" s="108">
        <v>0</v>
      </c>
      <c r="F49" s="109">
        <v>1</v>
      </c>
      <c r="G49" s="107">
        <v>0</v>
      </c>
      <c r="H49" s="107">
        <v>0</v>
      </c>
      <c r="I49" s="108">
        <v>0</v>
      </c>
      <c r="J49" s="107">
        <v>0</v>
      </c>
      <c r="K49" s="108">
        <v>4</v>
      </c>
      <c r="L49" s="109">
        <v>3</v>
      </c>
      <c r="M49" s="107">
        <v>0</v>
      </c>
      <c r="N49" s="109">
        <v>0</v>
      </c>
      <c r="O49" s="107">
        <v>7</v>
      </c>
      <c r="P49" s="107">
        <v>7</v>
      </c>
      <c r="Q49" s="108">
        <v>2</v>
      </c>
      <c r="R49" s="109">
        <v>0</v>
      </c>
      <c r="S49" s="107">
        <v>0</v>
      </c>
      <c r="T49" s="107">
        <v>1</v>
      </c>
      <c r="U49" s="117">
        <f t="shared" si="1"/>
        <v>13</v>
      </c>
      <c r="V49" s="118">
        <f t="shared" si="2"/>
        <v>12</v>
      </c>
      <c r="W49" s="106">
        <f t="shared" si="0"/>
        <v>25</v>
      </c>
    </row>
    <row r="50" spans="1:23" x14ac:dyDescent="0.3">
      <c r="A50" s="99" t="s">
        <v>435</v>
      </c>
      <c r="B50" s="121" t="s">
        <v>436</v>
      </c>
      <c r="C50" s="108">
        <v>0</v>
      </c>
      <c r="D50" s="107">
        <v>0</v>
      </c>
      <c r="E50" s="108">
        <v>0</v>
      </c>
      <c r="F50" s="109">
        <v>1</v>
      </c>
      <c r="G50" s="107">
        <v>0</v>
      </c>
      <c r="H50" s="107">
        <v>0</v>
      </c>
      <c r="I50" s="108">
        <v>1</v>
      </c>
      <c r="J50" s="107">
        <v>1</v>
      </c>
      <c r="K50" s="108">
        <v>3</v>
      </c>
      <c r="L50" s="109">
        <v>5</v>
      </c>
      <c r="M50" s="107">
        <v>0</v>
      </c>
      <c r="N50" s="109">
        <v>0</v>
      </c>
      <c r="O50" s="107">
        <v>7</v>
      </c>
      <c r="P50" s="107">
        <v>17</v>
      </c>
      <c r="Q50" s="108">
        <v>0</v>
      </c>
      <c r="R50" s="109">
        <v>1</v>
      </c>
      <c r="S50" s="107">
        <v>0</v>
      </c>
      <c r="T50" s="107">
        <v>1</v>
      </c>
      <c r="U50" s="117">
        <f t="shared" si="1"/>
        <v>11</v>
      </c>
      <c r="V50" s="118">
        <f t="shared" si="2"/>
        <v>26</v>
      </c>
      <c r="W50" s="106">
        <f t="shared" si="0"/>
        <v>37</v>
      </c>
    </row>
    <row r="51" spans="1:23" x14ac:dyDescent="0.3">
      <c r="A51" s="99" t="s">
        <v>437</v>
      </c>
      <c r="B51" s="121" t="s">
        <v>438</v>
      </c>
      <c r="C51" s="108">
        <v>0</v>
      </c>
      <c r="D51" s="107">
        <v>0</v>
      </c>
      <c r="E51" s="108">
        <v>1</v>
      </c>
      <c r="F51" s="109">
        <v>0</v>
      </c>
      <c r="G51" s="107">
        <v>0</v>
      </c>
      <c r="H51" s="107">
        <v>0</v>
      </c>
      <c r="I51" s="108">
        <v>1</v>
      </c>
      <c r="J51" s="107">
        <v>0</v>
      </c>
      <c r="K51" s="108">
        <v>0</v>
      </c>
      <c r="L51" s="109">
        <v>0</v>
      </c>
      <c r="M51" s="107">
        <v>0</v>
      </c>
      <c r="N51" s="109">
        <v>0</v>
      </c>
      <c r="O51" s="107">
        <v>23</v>
      </c>
      <c r="P51" s="107">
        <v>20</v>
      </c>
      <c r="Q51" s="108">
        <v>3</v>
      </c>
      <c r="R51" s="109">
        <v>0</v>
      </c>
      <c r="S51" s="107">
        <v>1</v>
      </c>
      <c r="T51" s="107">
        <v>0</v>
      </c>
      <c r="U51" s="117">
        <f t="shared" si="1"/>
        <v>29</v>
      </c>
      <c r="V51" s="118">
        <f t="shared" si="2"/>
        <v>20</v>
      </c>
      <c r="W51" s="106">
        <f t="shared" si="0"/>
        <v>49</v>
      </c>
    </row>
    <row r="52" spans="1:23" x14ac:dyDescent="0.3">
      <c r="A52" s="99" t="s">
        <v>439</v>
      </c>
      <c r="B52" s="121" t="s">
        <v>440</v>
      </c>
      <c r="C52" s="108">
        <v>0</v>
      </c>
      <c r="D52" s="107">
        <v>0</v>
      </c>
      <c r="E52" s="108">
        <v>5</v>
      </c>
      <c r="F52" s="109">
        <v>8</v>
      </c>
      <c r="G52" s="107">
        <v>0</v>
      </c>
      <c r="H52" s="107">
        <v>0</v>
      </c>
      <c r="I52" s="108">
        <v>6</v>
      </c>
      <c r="J52" s="107">
        <v>5</v>
      </c>
      <c r="K52" s="108">
        <v>8</v>
      </c>
      <c r="L52" s="109">
        <v>12</v>
      </c>
      <c r="M52" s="107">
        <v>0</v>
      </c>
      <c r="N52" s="109">
        <v>0</v>
      </c>
      <c r="O52" s="107">
        <v>174</v>
      </c>
      <c r="P52" s="107">
        <v>156</v>
      </c>
      <c r="Q52" s="108">
        <v>4</v>
      </c>
      <c r="R52" s="109">
        <v>13</v>
      </c>
      <c r="S52" s="107">
        <v>3</v>
      </c>
      <c r="T52" s="107">
        <v>1</v>
      </c>
      <c r="U52" s="117">
        <f t="shared" si="1"/>
        <v>200</v>
      </c>
      <c r="V52" s="118">
        <f t="shared" si="2"/>
        <v>195</v>
      </c>
      <c r="W52" s="106">
        <f t="shared" si="0"/>
        <v>395</v>
      </c>
    </row>
    <row r="53" spans="1:23" x14ac:dyDescent="0.3">
      <c r="A53" s="99" t="s">
        <v>441</v>
      </c>
      <c r="B53" s="121" t="s">
        <v>442</v>
      </c>
      <c r="C53" s="108">
        <v>0</v>
      </c>
      <c r="D53" s="107">
        <v>0</v>
      </c>
      <c r="E53" s="108">
        <v>0</v>
      </c>
      <c r="F53" s="109">
        <v>0</v>
      </c>
      <c r="G53" s="107">
        <v>0</v>
      </c>
      <c r="H53" s="107">
        <v>0</v>
      </c>
      <c r="I53" s="108">
        <v>0</v>
      </c>
      <c r="J53" s="107">
        <v>0</v>
      </c>
      <c r="K53" s="108">
        <v>0</v>
      </c>
      <c r="L53" s="109">
        <v>0</v>
      </c>
      <c r="M53" s="107">
        <v>0</v>
      </c>
      <c r="N53" s="109">
        <v>0</v>
      </c>
      <c r="O53" s="107">
        <v>3</v>
      </c>
      <c r="P53" s="107">
        <v>8</v>
      </c>
      <c r="Q53" s="108">
        <v>0</v>
      </c>
      <c r="R53" s="109">
        <v>0</v>
      </c>
      <c r="S53" s="107">
        <v>0</v>
      </c>
      <c r="T53" s="107">
        <v>0</v>
      </c>
      <c r="U53" s="117">
        <f t="shared" si="1"/>
        <v>3</v>
      </c>
      <c r="V53" s="118">
        <f t="shared" si="2"/>
        <v>8</v>
      </c>
      <c r="W53" s="106">
        <f t="shared" si="0"/>
        <v>11</v>
      </c>
    </row>
    <row r="54" spans="1:23" x14ac:dyDescent="0.3">
      <c r="A54" s="99" t="s">
        <v>443</v>
      </c>
      <c r="B54" s="121" t="s">
        <v>444</v>
      </c>
      <c r="C54" s="108">
        <v>0</v>
      </c>
      <c r="D54" s="107">
        <v>0</v>
      </c>
      <c r="E54" s="108">
        <v>0</v>
      </c>
      <c r="F54" s="109">
        <v>0</v>
      </c>
      <c r="G54" s="107">
        <v>0</v>
      </c>
      <c r="H54" s="107">
        <v>0</v>
      </c>
      <c r="I54" s="108">
        <v>0</v>
      </c>
      <c r="J54" s="107">
        <v>0</v>
      </c>
      <c r="K54" s="108">
        <v>0</v>
      </c>
      <c r="L54" s="109">
        <v>0</v>
      </c>
      <c r="M54" s="107">
        <v>0</v>
      </c>
      <c r="N54" s="109">
        <v>0</v>
      </c>
      <c r="O54" s="107">
        <v>1</v>
      </c>
      <c r="P54" s="107">
        <v>0</v>
      </c>
      <c r="Q54" s="108">
        <v>0</v>
      </c>
      <c r="R54" s="109">
        <v>0</v>
      </c>
      <c r="S54" s="107">
        <v>0</v>
      </c>
      <c r="T54" s="107">
        <v>0</v>
      </c>
      <c r="U54" s="117">
        <f t="shared" si="1"/>
        <v>1</v>
      </c>
      <c r="V54" s="118">
        <f t="shared" si="2"/>
        <v>0</v>
      </c>
      <c r="W54" s="106">
        <f t="shared" si="0"/>
        <v>1</v>
      </c>
    </row>
    <row r="55" spans="1:23" x14ac:dyDescent="0.3">
      <c r="A55" s="99" t="s">
        <v>445</v>
      </c>
      <c r="B55" s="121" t="s">
        <v>446</v>
      </c>
      <c r="C55" s="108">
        <v>0</v>
      </c>
      <c r="D55" s="107">
        <v>0</v>
      </c>
      <c r="E55" s="108">
        <v>0</v>
      </c>
      <c r="F55" s="109">
        <v>0</v>
      </c>
      <c r="G55" s="107">
        <v>0</v>
      </c>
      <c r="H55" s="107">
        <v>0</v>
      </c>
      <c r="I55" s="108">
        <v>0</v>
      </c>
      <c r="J55" s="107">
        <v>0</v>
      </c>
      <c r="K55" s="108">
        <v>0</v>
      </c>
      <c r="L55" s="109">
        <v>0</v>
      </c>
      <c r="M55" s="107">
        <v>0</v>
      </c>
      <c r="N55" s="109">
        <v>0</v>
      </c>
      <c r="O55" s="107">
        <v>0</v>
      </c>
      <c r="P55" s="107">
        <v>5</v>
      </c>
      <c r="Q55" s="108">
        <v>0</v>
      </c>
      <c r="R55" s="109">
        <v>0</v>
      </c>
      <c r="S55" s="107">
        <v>0</v>
      </c>
      <c r="T55" s="107">
        <v>0</v>
      </c>
      <c r="U55" s="117">
        <f t="shared" si="1"/>
        <v>0</v>
      </c>
      <c r="V55" s="118">
        <f t="shared" si="2"/>
        <v>5</v>
      </c>
      <c r="W55" s="106">
        <f t="shared" si="0"/>
        <v>5</v>
      </c>
    </row>
    <row r="56" spans="1:23" x14ac:dyDescent="0.3">
      <c r="A56" s="99" t="s">
        <v>447</v>
      </c>
      <c r="B56" s="121" t="s">
        <v>448</v>
      </c>
      <c r="C56" s="108">
        <v>0</v>
      </c>
      <c r="D56" s="107">
        <v>0</v>
      </c>
      <c r="E56" s="108">
        <v>0</v>
      </c>
      <c r="F56" s="109">
        <v>0</v>
      </c>
      <c r="G56" s="107">
        <v>0</v>
      </c>
      <c r="H56" s="107">
        <v>0</v>
      </c>
      <c r="I56" s="108">
        <v>0</v>
      </c>
      <c r="J56" s="107">
        <v>0</v>
      </c>
      <c r="K56" s="108">
        <v>0</v>
      </c>
      <c r="L56" s="109">
        <v>0</v>
      </c>
      <c r="M56" s="107">
        <v>0</v>
      </c>
      <c r="N56" s="109">
        <v>0</v>
      </c>
      <c r="O56" s="107">
        <v>1</v>
      </c>
      <c r="P56" s="107">
        <v>2</v>
      </c>
      <c r="Q56" s="108">
        <v>0</v>
      </c>
      <c r="R56" s="109">
        <v>0</v>
      </c>
      <c r="S56" s="107">
        <v>0</v>
      </c>
      <c r="T56" s="107">
        <v>0</v>
      </c>
      <c r="U56" s="117">
        <f t="shared" si="1"/>
        <v>1</v>
      </c>
      <c r="V56" s="118">
        <f t="shared" si="2"/>
        <v>2</v>
      </c>
      <c r="W56" s="106">
        <f t="shared" si="0"/>
        <v>3</v>
      </c>
    </row>
    <row r="57" spans="1:23" x14ac:dyDescent="0.3">
      <c r="A57" s="99" t="s">
        <v>449</v>
      </c>
      <c r="B57" s="121" t="s">
        <v>450</v>
      </c>
      <c r="C57" s="108">
        <v>0</v>
      </c>
      <c r="D57" s="107">
        <v>0</v>
      </c>
      <c r="E57" s="108">
        <v>0</v>
      </c>
      <c r="F57" s="109">
        <v>0</v>
      </c>
      <c r="G57" s="107">
        <v>0</v>
      </c>
      <c r="H57" s="107">
        <v>0</v>
      </c>
      <c r="I57" s="108">
        <v>0</v>
      </c>
      <c r="J57" s="107">
        <v>0</v>
      </c>
      <c r="K57" s="108">
        <v>1</v>
      </c>
      <c r="L57" s="109">
        <v>0</v>
      </c>
      <c r="M57" s="107">
        <v>0</v>
      </c>
      <c r="N57" s="109">
        <v>0</v>
      </c>
      <c r="O57" s="107">
        <v>16</v>
      </c>
      <c r="P57" s="107">
        <v>12</v>
      </c>
      <c r="Q57" s="108">
        <v>0</v>
      </c>
      <c r="R57" s="109">
        <v>0</v>
      </c>
      <c r="S57" s="107">
        <v>0</v>
      </c>
      <c r="T57" s="107">
        <v>0</v>
      </c>
      <c r="U57" s="117">
        <f t="shared" si="1"/>
        <v>17</v>
      </c>
      <c r="V57" s="118">
        <f t="shared" si="2"/>
        <v>12</v>
      </c>
      <c r="W57" s="106">
        <f t="shared" si="0"/>
        <v>29</v>
      </c>
    </row>
    <row r="58" spans="1:23" x14ac:dyDescent="0.3">
      <c r="A58" s="99" t="s">
        <v>451</v>
      </c>
      <c r="B58" s="121" t="s">
        <v>452</v>
      </c>
      <c r="C58" s="108">
        <v>0</v>
      </c>
      <c r="D58" s="107">
        <v>0</v>
      </c>
      <c r="E58" s="108">
        <v>1</v>
      </c>
      <c r="F58" s="109">
        <v>0</v>
      </c>
      <c r="G58" s="107">
        <v>0</v>
      </c>
      <c r="H58" s="107">
        <v>0</v>
      </c>
      <c r="I58" s="108">
        <v>0</v>
      </c>
      <c r="J58" s="107">
        <v>0</v>
      </c>
      <c r="K58" s="108">
        <v>0</v>
      </c>
      <c r="L58" s="109">
        <v>1</v>
      </c>
      <c r="M58" s="107">
        <v>0</v>
      </c>
      <c r="N58" s="109">
        <v>0</v>
      </c>
      <c r="O58" s="107">
        <v>3</v>
      </c>
      <c r="P58" s="107">
        <v>7</v>
      </c>
      <c r="Q58" s="108">
        <v>0</v>
      </c>
      <c r="R58" s="109">
        <v>1</v>
      </c>
      <c r="S58" s="107">
        <v>0</v>
      </c>
      <c r="T58" s="107">
        <v>1</v>
      </c>
      <c r="U58" s="117">
        <f t="shared" si="1"/>
        <v>4</v>
      </c>
      <c r="V58" s="118">
        <f t="shared" si="2"/>
        <v>10</v>
      </c>
      <c r="W58" s="106">
        <f t="shared" si="0"/>
        <v>14</v>
      </c>
    </row>
    <row r="59" spans="1:23" x14ac:dyDescent="0.3">
      <c r="A59" s="99" t="s">
        <v>453</v>
      </c>
      <c r="B59" s="121" t="s">
        <v>454</v>
      </c>
      <c r="C59" s="108">
        <v>0</v>
      </c>
      <c r="D59" s="107">
        <v>0</v>
      </c>
      <c r="E59" s="108">
        <v>0</v>
      </c>
      <c r="F59" s="109">
        <v>0</v>
      </c>
      <c r="G59" s="107">
        <v>0</v>
      </c>
      <c r="H59" s="107">
        <v>0</v>
      </c>
      <c r="I59" s="108">
        <v>0</v>
      </c>
      <c r="J59" s="107">
        <v>0</v>
      </c>
      <c r="K59" s="108">
        <v>0</v>
      </c>
      <c r="L59" s="109">
        <v>0</v>
      </c>
      <c r="M59" s="107">
        <v>0</v>
      </c>
      <c r="N59" s="109">
        <v>0</v>
      </c>
      <c r="O59" s="107">
        <v>5</v>
      </c>
      <c r="P59" s="107">
        <v>8</v>
      </c>
      <c r="Q59" s="108">
        <v>0</v>
      </c>
      <c r="R59" s="109">
        <v>0</v>
      </c>
      <c r="S59" s="107">
        <v>0</v>
      </c>
      <c r="T59" s="107">
        <v>0</v>
      </c>
      <c r="U59" s="117">
        <f t="shared" si="1"/>
        <v>5</v>
      </c>
      <c r="V59" s="118">
        <f t="shared" si="2"/>
        <v>8</v>
      </c>
      <c r="W59" s="106">
        <f t="shared" si="0"/>
        <v>13</v>
      </c>
    </row>
    <row r="60" spans="1:23" x14ac:dyDescent="0.3">
      <c r="A60" s="99" t="s">
        <v>455</v>
      </c>
      <c r="B60" s="121" t="s">
        <v>456</v>
      </c>
      <c r="C60" s="108">
        <v>0</v>
      </c>
      <c r="D60" s="107">
        <v>0</v>
      </c>
      <c r="E60" s="108">
        <v>0</v>
      </c>
      <c r="F60" s="109">
        <v>0</v>
      </c>
      <c r="G60" s="107">
        <v>0</v>
      </c>
      <c r="H60" s="107">
        <v>0</v>
      </c>
      <c r="I60" s="108">
        <v>0</v>
      </c>
      <c r="J60" s="107">
        <v>0</v>
      </c>
      <c r="K60" s="108">
        <v>0</v>
      </c>
      <c r="L60" s="109">
        <v>0</v>
      </c>
      <c r="M60" s="107">
        <v>0</v>
      </c>
      <c r="N60" s="109">
        <v>0</v>
      </c>
      <c r="O60" s="107">
        <v>2</v>
      </c>
      <c r="P60" s="107">
        <v>0</v>
      </c>
      <c r="Q60" s="108">
        <v>0</v>
      </c>
      <c r="R60" s="109">
        <v>0</v>
      </c>
      <c r="S60" s="107">
        <v>0</v>
      </c>
      <c r="T60" s="107">
        <v>0</v>
      </c>
      <c r="U60" s="117">
        <f t="shared" si="1"/>
        <v>2</v>
      </c>
      <c r="V60" s="118">
        <f t="shared" si="2"/>
        <v>0</v>
      </c>
      <c r="W60" s="106">
        <f t="shared" si="0"/>
        <v>2</v>
      </c>
    </row>
    <row r="61" spans="1:23" x14ac:dyDescent="0.3">
      <c r="A61" s="99" t="s">
        <v>457</v>
      </c>
      <c r="B61" s="121" t="s">
        <v>458</v>
      </c>
      <c r="C61" s="108">
        <v>0</v>
      </c>
      <c r="D61" s="107">
        <v>0</v>
      </c>
      <c r="E61" s="108">
        <v>1</v>
      </c>
      <c r="F61" s="109">
        <v>0</v>
      </c>
      <c r="G61" s="107">
        <v>0</v>
      </c>
      <c r="H61" s="107">
        <v>0</v>
      </c>
      <c r="I61" s="108">
        <v>0</v>
      </c>
      <c r="J61" s="107">
        <v>0</v>
      </c>
      <c r="K61" s="108">
        <v>1</v>
      </c>
      <c r="L61" s="109">
        <v>0</v>
      </c>
      <c r="M61" s="107">
        <v>0</v>
      </c>
      <c r="N61" s="109">
        <v>0</v>
      </c>
      <c r="O61" s="107">
        <v>1</v>
      </c>
      <c r="P61" s="107">
        <v>0</v>
      </c>
      <c r="Q61" s="108">
        <v>0</v>
      </c>
      <c r="R61" s="109">
        <v>0</v>
      </c>
      <c r="S61" s="107">
        <v>0</v>
      </c>
      <c r="T61" s="107">
        <v>0</v>
      </c>
      <c r="U61" s="117">
        <f t="shared" si="1"/>
        <v>3</v>
      </c>
      <c r="V61" s="118">
        <f t="shared" si="2"/>
        <v>0</v>
      </c>
      <c r="W61" s="106">
        <f t="shared" si="0"/>
        <v>3</v>
      </c>
    </row>
    <row r="62" spans="1:23" x14ac:dyDescent="0.3">
      <c r="A62" s="99" t="s">
        <v>459</v>
      </c>
      <c r="B62" s="121" t="s">
        <v>460</v>
      </c>
      <c r="C62" s="108">
        <v>0</v>
      </c>
      <c r="D62" s="107">
        <v>0</v>
      </c>
      <c r="E62" s="108">
        <v>0</v>
      </c>
      <c r="F62" s="109">
        <v>0</v>
      </c>
      <c r="G62" s="107">
        <v>0</v>
      </c>
      <c r="H62" s="107">
        <v>1</v>
      </c>
      <c r="I62" s="108">
        <v>2</v>
      </c>
      <c r="J62" s="107">
        <v>0</v>
      </c>
      <c r="K62" s="108">
        <v>4</v>
      </c>
      <c r="L62" s="109">
        <v>8</v>
      </c>
      <c r="M62" s="107">
        <v>0</v>
      </c>
      <c r="N62" s="109">
        <v>0</v>
      </c>
      <c r="O62" s="107">
        <v>5</v>
      </c>
      <c r="P62" s="107">
        <v>5</v>
      </c>
      <c r="Q62" s="108">
        <v>1</v>
      </c>
      <c r="R62" s="109">
        <v>0</v>
      </c>
      <c r="S62" s="107">
        <v>0</v>
      </c>
      <c r="T62" s="107">
        <v>0</v>
      </c>
      <c r="U62" s="117">
        <f t="shared" si="1"/>
        <v>12</v>
      </c>
      <c r="V62" s="118">
        <f t="shared" si="2"/>
        <v>14</v>
      </c>
      <c r="W62" s="106">
        <f t="shared" si="0"/>
        <v>26</v>
      </c>
    </row>
    <row r="63" spans="1:23" x14ac:dyDescent="0.3">
      <c r="A63" s="99" t="s">
        <v>461</v>
      </c>
      <c r="B63" s="121" t="s">
        <v>462</v>
      </c>
      <c r="C63" s="108">
        <v>0</v>
      </c>
      <c r="D63" s="107">
        <v>0</v>
      </c>
      <c r="E63" s="108">
        <v>0</v>
      </c>
      <c r="F63" s="109">
        <v>0</v>
      </c>
      <c r="G63" s="107">
        <v>0</v>
      </c>
      <c r="H63" s="107">
        <v>0</v>
      </c>
      <c r="I63" s="108">
        <v>0</v>
      </c>
      <c r="J63" s="107">
        <v>0</v>
      </c>
      <c r="K63" s="108">
        <v>0</v>
      </c>
      <c r="L63" s="109">
        <v>0</v>
      </c>
      <c r="M63" s="107">
        <v>0</v>
      </c>
      <c r="N63" s="109">
        <v>0</v>
      </c>
      <c r="O63" s="107">
        <v>0</v>
      </c>
      <c r="P63" s="107">
        <v>1</v>
      </c>
      <c r="Q63" s="108">
        <v>0</v>
      </c>
      <c r="R63" s="109">
        <v>0</v>
      </c>
      <c r="S63" s="107">
        <v>0</v>
      </c>
      <c r="T63" s="107">
        <v>0</v>
      </c>
      <c r="U63" s="117">
        <f t="shared" si="1"/>
        <v>0</v>
      </c>
      <c r="V63" s="118">
        <f t="shared" si="2"/>
        <v>1</v>
      </c>
      <c r="W63" s="106">
        <f t="shared" si="0"/>
        <v>1</v>
      </c>
    </row>
    <row r="64" spans="1:23" x14ac:dyDescent="0.3">
      <c r="A64" s="99" t="s">
        <v>463</v>
      </c>
      <c r="B64" s="121" t="s">
        <v>464</v>
      </c>
      <c r="C64" s="108">
        <v>0</v>
      </c>
      <c r="D64" s="107">
        <v>0</v>
      </c>
      <c r="E64" s="108">
        <v>0</v>
      </c>
      <c r="F64" s="109">
        <v>0</v>
      </c>
      <c r="G64" s="107">
        <v>0</v>
      </c>
      <c r="H64" s="107">
        <v>0</v>
      </c>
      <c r="I64" s="108">
        <v>0</v>
      </c>
      <c r="J64" s="107">
        <v>0</v>
      </c>
      <c r="K64" s="108">
        <v>0</v>
      </c>
      <c r="L64" s="109">
        <v>0</v>
      </c>
      <c r="M64" s="107">
        <v>0</v>
      </c>
      <c r="N64" s="109">
        <v>0</v>
      </c>
      <c r="O64" s="107">
        <v>1</v>
      </c>
      <c r="P64" s="107">
        <v>2</v>
      </c>
      <c r="Q64" s="108">
        <v>0</v>
      </c>
      <c r="R64" s="109">
        <v>0</v>
      </c>
      <c r="S64" s="107">
        <v>0</v>
      </c>
      <c r="T64" s="107">
        <v>0</v>
      </c>
      <c r="U64" s="117">
        <f t="shared" si="1"/>
        <v>1</v>
      </c>
      <c r="V64" s="118">
        <f t="shared" si="2"/>
        <v>2</v>
      </c>
      <c r="W64" s="106">
        <f t="shared" si="0"/>
        <v>3</v>
      </c>
    </row>
    <row r="65" spans="1:23" x14ac:dyDescent="0.3">
      <c r="A65" s="99" t="s">
        <v>465</v>
      </c>
      <c r="B65" s="121" t="s">
        <v>466</v>
      </c>
      <c r="C65" s="108">
        <v>0</v>
      </c>
      <c r="D65" s="107">
        <v>0</v>
      </c>
      <c r="E65" s="108">
        <v>1</v>
      </c>
      <c r="F65" s="109">
        <v>0</v>
      </c>
      <c r="G65" s="107">
        <v>0</v>
      </c>
      <c r="H65" s="107">
        <v>0</v>
      </c>
      <c r="I65" s="108">
        <v>0</v>
      </c>
      <c r="J65" s="107">
        <v>0</v>
      </c>
      <c r="K65" s="108">
        <v>0</v>
      </c>
      <c r="L65" s="109">
        <v>0</v>
      </c>
      <c r="M65" s="107">
        <v>0</v>
      </c>
      <c r="N65" s="109">
        <v>0</v>
      </c>
      <c r="O65" s="107">
        <v>0</v>
      </c>
      <c r="P65" s="107">
        <v>0</v>
      </c>
      <c r="Q65" s="108">
        <v>0</v>
      </c>
      <c r="R65" s="109">
        <v>0</v>
      </c>
      <c r="S65" s="107">
        <v>0</v>
      </c>
      <c r="T65" s="107">
        <v>0</v>
      </c>
      <c r="U65" s="117">
        <f t="shared" si="1"/>
        <v>1</v>
      </c>
      <c r="V65" s="118">
        <f t="shared" si="2"/>
        <v>0</v>
      </c>
      <c r="W65" s="106">
        <f t="shared" si="0"/>
        <v>1</v>
      </c>
    </row>
    <row r="66" spans="1:23" x14ac:dyDescent="0.3">
      <c r="A66" s="99" t="s">
        <v>467</v>
      </c>
      <c r="B66" s="121" t="s">
        <v>468</v>
      </c>
      <c r="C66" s="108">
        <v>0</v>
      </c>
      <c r="D66" s="107">
        <v>0</v>
      </c>
      <c r="E66" s="108">
        <v>0</v>
      </c>
      <c r="F66" s="109">
        <v>0</v>
      </c>
      <c r="G66" s="107">
        <v>0</v>
      </c>
      <c r="H66" s="107">
        <v>0</v>
      </c>
      <c r="I66" s="108">
        <v>1</v>
      </c>
      <c r="J66" s="107">
        <v>0</v>
      </c>
      <c r="K66" s="108">
        <v>0</v>
      </c>
      <c r="L66" s="109">
        <v>0</v>
      </c>
      <c r="M66" s="107">
        <v>0</v>
      </c>
      <c r="N66" s="109">
        <v>0</v>
      </c>
      <c r="O66" s="107">
        <v>1</v>
      </c>
      <c r="P66" s="107">
        <v>3</v>
      </c>
      <c r="Q66" s="108">
        <v>1</v>
      </c>
      <c r="R66" s="109">
        <v>1</v>
      </c>
      <c r="S66" s="107">
        <v>1</v>
      </c>
      <c r="T66" s="107">
        <v>0</v>
      </c>
      <c r="U66" s="117">
        <f t="shared" si="1"/>
        <v>4</v>
      </c>
      <c r="V66" s="118">
        <f t="shared" si="2"/>
        <v>4</v>
      </c>
      <c r="W66" s="106">
        <f t="shared" si="0"/>
        <v>8</v>
      </c>
    </row>
    <row r="67" spans="1:23" x14ac:dyDescent="0.3">
      <c r="A67" s="99" t="s">
        <v>469</v>
      </c>
      <c r="B67" s="121" t="s">
        <v>470</v>
      </c>
      <c r="C67" s="108">
        <v>0</v>
      </c>
      <c r="D67" s="107">
        <v>0</v>
      </c>
      <c r="E67" s="108">
        <v>0</v>
      </c>
      <c r="F67" s="109">
        <v>0</v>
      </c>
      <c r="G67" s="107">
        <v>0</v>
      </c>
      <c r="H67" s="107">
        <v>0</v>
      </c>
      <c r="I67" s="108">
        <v>0</v>
      </c>
      <c r="J67" s="107">
        <v>0</v>
      </c>
      <c r="K67" s="108">
        <v>0</v>
      </c>
      <c r="L67" s="109">
        <v>0</v>
      </c>
      <c r="M67" s="107">
        <v>0</v>
      </c>
      <c r="N67" s="109">
        <v>0</v>
      </c>
      <c r="O67" s="107">
        <v>2</v>
      </c>
      <c r="P67" s="107">
        <v>1</v>
      </c>
      <c r="Q67" s="108">
        <v>0</v>
      </c>
      <c r="R67" s="109">
        <v>0</v>
      </c>
      <c r="S67" s="107">
        <v>0</v>
      </c>
      <c r="T67" s="107">
        <v>0</v>
      </c>
      <c r="U67" s="117">
        <f t="shared" si="1"/>
        <v>2</v>
      </c>
      <c r="V67" s="118">
        <f t="shared" si="2"/>
        <v>1</v>
      </c>
      <c r="W67" s="106">
        <f t="shared" si="0"/>
        <v>3</v>
      </c>
    </row>
    <row r="68" spans="1:23" x14ac:dyDescent="0.3">
      <c r="A68" s="99" t="s">
        <v>471</v>
      </c>
      <c r="B68" s="121" t="s">
        <v>472</v>
      </c>
      <c r="C68" s="108">
        <v>0</v>
      </c>
      <c r="D68" s="107">
        <v>0</v>
      </c>
      <c r="E68" s="108">
        <v>1</v>
      </c>
      <c r="F68" s="109">
        <v>1</v>
      </c>
      <c r="G68" s="107">
        <v>0</v>
      </c>
      <c r="H68" s="107">
        <v>0</v>
      </c>
      <c r="I68" s="108">
        <v>0</v>
      </c>
      <c r="J68" s="107">
        <v>0</v>
      </c>
      <c r="K68" s="108">
        <v>1</v>
      </c>
      <c r="L68" s="109">
        <v>0</v>
      </c>
      <c r="M68" s="107">
        <v>0</v>
      </c>
      <c r="N68" s="109">
        <v>0</v>
      </c>
      <c r="O68" s="107">
        <v>3</v>
      </c>
      <c r="P68" s="107">
        <v>8</v>
      </c>
      <c r="Q68" s="108">
        <v>1</v>
      </c>
      <c r="R68" s="109">
        <v>0</v>
      </c>
      <c r="S68" s="107">
        <v>0</v>
      </c>
      <c r="T68" s="107">
        <v>0</v>
      </c>
      <c r="U68" s="117">
        <f t="shared" si="1"/>
        <v>6</v>
      </c>
      <c r="V68" s="118">
        <f t="shared" si="2"/>
        <v>9</v>
      </c>
      <c r="W68" s="106">
        <f t="shared" ref="W68:W83" si="3">U68+V68</f>
        <v>15</v>
      </c>
    </row>
    <row r="69" spans="1:23" x14ac:dyDescent="0.3">
      <c r="A69" s="99" t="s">
        <v>473</v>
      </c>
      <c r="B69" s="121" t="s">
        <v>474</v>
      </c>
      <c r="C69" s="108">
        <v>0</v>
      </c>
      <c r="D69" s="107">
        <v>0</v>
      </c>
      <c r="E69" s="108">
        <v>10</v>
      </c>
      <c r="F69" s="109">
        <v>2</v>
      </c>
      <c r="G69" s="107">
        <v>0</v>
      </c>
      <c r="H69" s="107">
        <v>0</v>
      </c>
      <c r="I69" s="108">
        <v>6</v>
      </c>
      <c r="J69" s="107">
        <v>5</v>
      </c>
      <c r="K69" s="108">
        <v>13</v>
      </c>
      <c r="L69" s="109">
        <v>32</v>
      </c>
      <c r="M69" s="107">
        <v>0</v>
      </c>
      <c r="N69" s="109">
        <v>0</v>
      </c>
      <c r="O69" s="107">
        <v>72</v>
      </c>
      <c r="P69" s="107">
        <v>55</v>
      </c>
      <c r="Q69" s="108">
        <v>11</v>
      </c>
      <c r="R69" s="109">
        <v>10</v>
      </c>
      <c r="S69" s="107">
        <v>2</v>
      </c>
      <c r="T69" s="107">
        <v>0</v>
      </c>
      <c r="U69" s="117">
        <f t="shared" ref="U69:U82" si="4">SUMIF($C$2:$T$2,"Men",$C69:$T69)</f>
        <v>114</v>
      </c>
      <c r="V69" s="118">
        <f t="shared" ref="V69:V83" si="5">SUMIF($C$2:$T$2,"Women",$C69:$T69)</f>
        <v>104</v>
      </c>
      <c r="W69" s="106">
        <f t="shared" si="3"/>
        <v>218</v>
      </c>
    </row>
    <row r="70" spans="1:23" x14ac:dyDescent="0.3">
      <c r="A70" s="99" t="s">
        <v>475</v>
      </c>
      <c r="B70" s="121" t="s">
        <v>476</v>
      </c>
      <c r="C70" s="108">
        <v>0</v>
      </c>
      <c r="D70" s="107">
        <v>0</v>
      </c>
      <c r="E70" s="108">
        <v>0</v>
      </c>
      <c r="F70" s="109">
        <v>0</v>
      </c>
      <c r="G70" s="107">
        <v>0</v>
      </c>
      <c r="H70" s="107">
        <v>0</v>
      </c>
      <c r="I70" s="108">
        <v>0</v>
      </c>
      <c r="J70" s="107">
        <v>0</v>
      </c>
      <c r="K70" s="108">
        <v>0</v>
      </c>
      <c r="L70" s="109">
        <v>0</v>
      </c>
      <c r="M70" s="107">
        <v>0</v>
      </c>
      <c r="N70" s="109">
        <v>0</v>
      </c>
      <c r="O70" s="107">
        <v>2</v>
      </c>
      <c r="P70" s="107">
        <v>2</v>
      </c>
      <c r="Q70" s="108">
        <v>0</v>
      </c>
      <c r="R70" s="109">
        <v>0</v>
      </c>
      <c r="S70" s="107">
        <v>0</v>
      </c>
      <c r="T70" s="107">
        <v>0</v>
      </c>
      <c r="U70" s="117">
        <f t="shared" si="4"/>
        <v>2</v>
      </c>
      <c r="V70" s="118">
        <f t="shared" si="5"/>
        <v>2</v>
      </c>
      <c r="W70" s="106">
        <f t="shared" si="3"/>
        <v>4</v>
      </c>
    </row>
    <row r="71" spans="1:23" x14ac:dyDescent="0.3">
      <c r="A71" s="99" t="s">
        <v>477</v>
      </c>
      <c r="B71" s="121" t="s">
        <v>478</v>
      </c>
      <c r="C71" s="108">
        <v>0</v>
      </c>
      <c r="D71" s="107">
        <v>0</v>
      </c>
      <c r="E71" s="108">
        <v>0</v>
      </c>
      <c r="F71" s="109">
        <v>4</v>
      </c>
      <c r="G71" s="107">
        <v>0</v>
      </c>
      <c r="H71" s="107">
        <v>1</v>
      </c>
      <c r="I71" s="108">
        <v>2</v>
      </c>
      <c r="J71" s="107">
        <v>3</v>
      </c>
      <c r="K71" s="108">
        <v>4</v>
      </c>
      <c r="L71" s="109">
        <v>11</v>
      </c>
      <c r="M71" s="107">
        <v>0</v>
      </c>
      <c r="N71" s="109">
        <v>0</v>
      </c>
      <c r="O71" s="107">
        <v>31</v>
      </c>
      <c r="P71" s="107">
        <v>39</v>
      </c>
      <c r="Q71" s="108">
        <v>1</v>
      </c>
      <c r="R71" s="109">
        <v>5</v>
      </c>
      <c r="S71" s="107">
        <v>0</v>
      </c>
      <c r="T71" s="107">
        <v>0</v>
      </c>
      <c r="U71" s="117">
        <f t="shared" si="4"/>
        <v>38</v>
      </c>
      <c r="V71" s="118">
        <f t="shared" si="5"/>
        <v>63</v>
      </c>
      <c r="W71" s="106">
        <f t="shared" si="3"/>
        <v>101</v>
      </c>
    </row>
    <row r="72" spans="1:23" x14ac:dyDescent="0.3">
      <c r="A72" s="99" t="s">
        <v>479</v>
      </c>
      <c r="B72" s="121" t="s">
        <v>480</v>
      </c>
      <c r="C72" s="108">
        <v>0</v>
      </c>
      <c r="D72" s="107">
        <v>0</v>
      </c>
      <c r="E72" s="108">
        <v>0</v>
      </c>
      <c r="F72" s="109">
        <v>0</v>
      </c>
      <c r="G72" s="107">
        <v>0</v>
      </c>
      <c r="H72" s="107">
        <v>0</v>
      </c>
      <c r="I72" s="108">
        <v>0</v>
      </c>
      <c r="J72" s="107">
        <v>0</v>
      </c>
      <c r="K72" s="108">
        <v>0</v>
      </c>
      <c r="L72" s="109">
        <v>0</v>
      </c>
      <c r="M72" s="107">
        <v>0</v>
      </c>
      <c r="N72" s="109">
        <v>0</v>
      </c>
      <c r="O72" s="107">
        <v>2</v>
      </c>
      <c r="P72" s="107">
        <v>0</v>
      </c>
      <c r="Q72" s="108">
        <v>0</v>
      </c>
      <c r="R72" s="109">
        <v>0</v>
      </c>
      <c r="S72" s="107">
        <v>0</v>
      </c>
      <c r="T72" s="107">
        <v>0</v>
      </c>
      <c r="U72" s="117">
        <f t="shared" si="4"/>
        <v>2</v>
      </c>
      <c r="V72" s="118">
        <f t="shared" si="5"/>
        <v>0</v>
      </c>
      <c r="W72" s="106">
        <f t="shared" si="3"/>
        <v>2</v>
      </c>
    </row>
    <row r="73" spans="1:23" x14ac:dyDescent="0.3">
      <c r="A73" s="99" t="s">
        <v>481</v>
      </c>
      <c r="B73" s="121" t="s">
        <v>482</v>
      </c>
      <c r="C73" s="108">
        <v>0</v>
      </c>
      <c r="D73" s="107">
        <v>0</v>
      </c>
      <c r="E73" s="108">
        <v>0</v>
      </c>
      <c r="F73" s="109">
        <v>0</v>
      </c>
      <c r="G73" s="107">
        <v>0</v>
      </c>
      <c r="H73" s="107">
        <v>0</v>
      </c>
      <c r="I73" s="108">
        <v>0</v>
      </c>
      <c r="J73" s="107">
        <v>0</v>
      </c>
      <c r="K73" s="108">
        <v>0</v>
      </c>
      <c r="L73" s="109">
        <v>1</v>
      </c>
      <c r="M73" s="107">
        <v>0</v>
      </c>
      <c r="N73" s="109">
        <v>0</v>
      </c>
      <c r="O73" s="107">
        <v>0</v>
      </c>
      <c r="P73" s="107">
        <v>1</v>
      </c>
      <c r="Q73" s="108">
        <v>0</v>
      </c>
      <c r="R73" s="109">
        <v>0</v>
      </c>
      <c r="S73" s="107">
        <v>0</v>
      </c>
      <c r="T73" s="107">
        <v>0</v>
      </c>
      <c r="U73" s="117">
        <f t="shared" si="4"/>
        <v>0</v>
      </c>
      <c r="V73" s="118">
        <f t="shared" si="5"/>
        <v>2</v>
      </c>
      <c r="W73" s="106">
        <f t="shared" si="3"/>
        <v>2</v>
      </c>
    </row>
    <row r="74" spans="1:23" x14ac:dyDescent="0.3">
      <c r="A74" s="99" t="s">
        <v>483</v>
      </c>
      <c r="B74" s="121" t="s">
        <v>484</v>
      </c>
      <c r="C74" s="108">
        <v>0</v>
      </c>
      <c r="D74" s="107">
        <v>0</v>
      </c>
      <c r="E74" s="108">
        <v>0</v>
      </c>
      <c r="F74" s="109">
        <v>0</v>
      </c>
      <c r="G74" s="107">
        <v>0</v>
      </c>
      <c r="H74" s="107">
        <v>0</v>
      </c>
      <c r="I74" s="108">
        <v>0</v>
      </c>
      <c r="J74" s="107">
        <v>0</v>
      </c>
      <c r="K74" s="108">
        <v>0</v>
      </c>
      <c r="L74" s="109">
        <v>0</v>
      </c>
      <c r="M74" s="107">
        <v>0</v>
      </c>
      <c r="N74" s="109">
        <v>0</v>
      </c>
      <c r="O74" s="107">
        <v>3</v>
      </c>
      <c r="P74" s="107">
        <v>13</v>
      </c>
      <c r="Q74" s="108">
        <v>0</v>
      </c>
      <c r="R74" s="109">
        <v>0</v>
      </c>
      <c r="S74" s="107">
        <v>0</v>
      </c>
      <c r="T74" s="107">
        <v>0</v>
      </c>
      <c r="U74" s="117">
        <f t="shared" si="4"/>
        <v>3</v>
      </c>
      <c r="V74" s="118">
        <f t="shared" si="5"/>
        <v>13</v>
      </c>
      <c r="W74" s="106">
        <f t="shared" si="3"/>
        <v>16</v>
      </c>
    </row>
    <row r="75" spans="1:23" x14ac:dyDescent="0.3">
      <c r="A75" s="99" t="s">
        <v>485</v>
      </c>
      <c r="B75" s="121" t="s">
        <v>486</v>
      </c>
      <c r="C75" s="108">
        <v>0</v>
      </c>
      <c r="D75" s="107">
        <v>0</v>
      </c>
      <c r="E75" s="108">
        <v>1</v>
      </c>
      <c r="F75" s="109">
        <v>0</v>
      </c>
      <c r="G75" s="107">
        <v>0</v>
      </c>
      <c r="H75" s="107">
        <v>0</v>
      </c>
      <c r="I75" s="108">
        <v>0</v>
      </c>
      <c r="J75" s="107">
        <v>0</v>
      </c>
      <c r="K75" s="108">
        <v>0</v>
      </c>
      <c r="L75" s="109">
        <v>0</v>
      </c>
      <c r="M75" s="107">
        <v>0</v>
      </c>
      <c r="N75" s="109">
        <v>0</v>
      </c>
      <c r="O75" s="107">
        <v>0</v>
      </c>
      <c r="P75" s="107">
        <v>0</v>
      </c>
      <c r="Q75" s="108">
        <v>0</v>
      </c>
      <c r="R75" s="109">
        <v>0</v>
      </c>
      <c r="S75" s="107">
        <v>0</v>
      </c>
      <c r="T75" s="107">
        <v>0</v>
      </c>
      <c r="U75" s="117">
        <f t="shared" si="4"/>
        <v>1</v>
      </c>
      <c r="V75" s="118">
        <f t="shared" si="5"/>
        <v>0</v>
      </c>
      <c r="W75" s="106">
        <f t="shared" si="3"/>
        <v>1</v>
      </c>
    </row>
    <row r="76" spans="1:23" x14ac:dyDescent="0.3">
      <c r="A76" s="99" t="s">
        <v>487</v>
      </c>
      <c r="B76" s="121" t="s">
        <v>488</v>
      </c>
      <c r="C76" s="108">
        <v>0</v>
      </c>
      <c r="D76" s="107">
        <v>0</v>
      </c>
      <c r="E76" s="108">
        <v>0</v>
      </c>
      <c r="F76" s="109">
        <v>0</v>
      </c>
      <c r="G76" s="107">
        <v>0</v>
      </c>
      <c r="H76" s="107">
        <v>0</v>
      </c>
      <c r="I76" s="108">
        <v>0</v>
      </c>
      <c r="J76" s="107">
        <v>0</v>
      </c>
      <c r="K76" s="108">
        <v>0</v>
      </c>
      <c r="L76" s="109">
        <v>0</v>
      </c>
      <c r="M76" s="107">
        <v>0</v>
      </c>
      <c r="N76" s="109">
        <v>0</v>
      </c>
      <c r="O76" s="107">
        <v>1</v>
      </c>
      <c r="P76" s="107">
        <v>4</v>
      </c>
      <c r="Q76" s="108">
        <v>0</v>
      </c>
      <c r="R76" s="109">
        <v>0</v>
      </c>
      <c r="S76" s="107">
        <v>0</v>
      </c>
      <c r="T76" s="107">
        <v>0</v>
      </c>
      <c r="U76" s="117">
        <f t="shared" si="4"/>
        <v>1</v>
      </c>
      <c r="V76" s="118">
        <f t="shared" si="5"/>
        <v>4</v>
      </c>
      <c r="W76" s="106">
        <f t="shared" si="3"/>
        <v>5</v>
      </c>
    </row>
    <row r="77" spans="1:23" x14ac:dyDescent="0.3">
      <c r="A77" s="99" t="s">
        <v>489</v>
      </c>
      <c r="B77" s="121" t="s">
        <v>490</v>
      </c>
      <c r="C77" s="108">
        <v>0</v>
      </c>
      <c r="D77" s="107">
        <v>0</v>
      </c>
      <c r="E77" s="108">
        <v>0</v>
      </c>
      <c r="F77" s="109">
        <v>0</v>
      </c>
      <c r="G77" s="107">
        <v>0</v>
      </c>
      <c r="H77" s="107">
        <v>0</v>
      </c>
      <c r="I77" s="108">
        <v>0</v>
      </c>
      <c r="J77" s="107">
        <v>0</v>
      </c>
      <c r="K77" s="108">
        <v>0</v>
      </c>
      <c r="L77" s="109">
        <v>0</v>
      </c>
      <c r="M77" s="107">
        <v>0</v>
      </c>
      <c r="N77" s="109">
        <v>0</v>
      </c>
      <c r="O77" s="107">
        <v>2</v>
      </c>
      <c r="P77" s="107">
        <v>0</v>
      </c>
      <c r="Q77" s="108">
        <v>0</v>
      </c>
      <c r="R77" s="109">
        <v>0</v>
      </c>
      <c r="S77" s="107">
        <v>0</v>
      </c>
      <c r="T77" s="107">
        <v>0</v>
      </c>
      <c r="U77" s="117">
        <f t="shared" si="4"/>
        <v>2</v>
      </c>
      <c r="V77" s="118">
        <f t="shared" si="5"/>
        <v>0</v>
      </c>
      <c r="W77" s="106">
        <f t="shared" si="3"/>
        <v>2</v>
      </c>
    </row>
    <row r="78" spans="1:23" x14ac:dyDescent="0.3">
      <c r="A78" s="99" t="s">
        <v>491</v>
      </c>
      <c r="B78" s="121" t="s">
        <v>492</v>
      </c>
      <c r="C78" s="108">
        <v>0</v>
      </c>
      <c r="D78" s="107">
        <v>0</v>
      </c>
      <c r="E78" s="108">
        <v>0</v>
      </c>
      <c r="F78" s="109">
        <v>0</v>
      </c>
      <c r="G78" s="107">
        <v>0</v>
      </c>
      <c r="H78" s="107">
        <v>0</v>
      </c>
      <c r="I78" s="108">
        <v>0</v>
      </c>
      <c r="J78" s="107">
        <v>0</v>
      </c>
      <c r="K78" s="108">
        <v>0</v>
      </c>
      <c r="L78" s="109">
        <v>0</v>
      </c>
      <c r="M78" s="107">
        <v>0</v>
      </c>
      <c r="N78" s="109">
        <v>0</v>
      </c>
      <c r="O78" s="107">
        <v>2</v>
      </c>
      <c r="P78" s="107">
        <v>3</v>
      </c>
      <c r="Q78" s="108">
        <v>0</v>
      </c>
      <c r="R78" s="109">
        <v>0</v>
      </c>
      <c r="S78" s="107">
        <v>0</v>
      </c>
      <c r="T78" s="107">
        <v>0</v>
      </c>
      <c r="U78" s="117">
        <f t="shared" si="4"/>
        <v>2</v>
      </c>
      <c r="V78" s="118">
        <f t="shared" si="5"/>
        <v>3</v>
      </c>
      <c r="W78" s="106">
        <f t="shared" si="3"/>
        <v>5</v>
      </c>
    </row>
    <row r="79" spans="1:23" x14ac:dyDescent="0.3">
      <c r="A79" s="99" t="s">
        <v>493</v>
      </c>
      <c r="B79" s="121" t="s">
        <v>494</v>
      </c>
      <c r="C79" s="108">
        <v>0</v>
      </c>
      <c r="D79" s="107">
        <v>0</v>
      </c>
      <c r="E79" s="108">
        <v>0</v>
      </c>
      <c r="F79" s="109">
        <v>0</v>
      </c>
      <c r="G79" s="107">
        <v>0</v>
      </c>
      <c r="H79" s="107">
        <v>0</v>
      </c>
      <c r="I79" s="108">
        <v>0</v>
      </c>
      <c r="J79" s="107">
        <v>0</v>
      </c>
      <c r="K79" s="108">
        <v>0</v>
      </c>
      <c r="L79" s="109">
        <v>0</v>
      </c>
      <c r="M79" s="107">
        <v>0</v>
      </c>
      <c r="N79" s="109">
        <v>0</v>
      </c>
      <c r="O79" s="107">
        <v>0</v>
      </c>
      <c r="P79" s="107">
        <v>1</v>
      </c>
      <c r="Q79" s="108">
        <v>0</v>
      </c>
      <c r="R79" s="109">
        <v>0</v>
      </c>
      <c r="S79" s="107">
        <v>0</v>
      </c>
      <c r="T79" s="107">
        <v>0</v>
      </c>
      <c r="U79" s="117">
        <f t="shared" si="4"/>
        <v>0</v>
      </c>
      <c r="V79" s="118">
        <f t="shared" si="5"/>
        <v>1</v>
      </c>
      <c r="W79" s="106">
        <f t="shared" si="3"/>
        <v>1</v>
      </c>
    </row>
    <row r="80" spans="1:23" x14ac:dyDescent="0.3">
      <c r="A80" s="99" t="s">
        <v>495</v>
      </c>
      <c r="B80" s="121" t="s">
        <v>496</v>
      </c>
      <c r="C80" s="108">
        <v>0</v>
      </c>
      <c r="D80" s="107">
        <v>0</v>
      </c>
      <c r="E80" s="108">
        <v>0</v>
      </c>
      <c r="F80" s="109">
        <v>0</v>
      </c>
      <c r="G80" s="107">
        <v>0</v>
      </c>
      <c r="H80" s="107">
        <v>0</v>
      </c>
      <c r="I80" s="108">
        <v>1</v>
      </c>
      <c r="J80" s="107">
        <v>0</v>
      </c>
      <c r="K80" s="108">
        <v>3</v>
      </c>
      <c r="L80" s="109">
        <v>5</v>
      </c>
      <c r="M80" s="107">
        <v>0</v>
      </c>
      <c r="N80" s="109">
        <v>0</v>
      </c>
      <c r="O80" s="107">
        <v>4</v>
      </c>
      <c r="P80" s="107">
        <v>6</v>
      </c>
      <c r="Q80" s="108">
        <v>3</v>
      </c>
      <c r="R80" s="109">
        <v>0</v>
      </c>
      <c r="S80" s="107">
        <v>0</v>
      </c>
      <c r="T80" s="107">
        <v>0</v>
      </c>
      <c r="U80" s="117">
        <f t="shared" si="4"/>
        <v>11</v>
      </c>
      <c r="V80" s="118">
        <f t="shared" si="5"/>
        <v>11</v>
      </c>
      <c r="W80" s="106">
        <f t="shared" si="3"/>
        <v>22</v>
      </c>
    </row>
    <row r="81" spans="1:23" x14ac:dyDescent="0.3">
      <c r="A81" s="99" t="s">
        <v>497</v>
      </c>
      <c r="B81" s="121" t="s">
        <v>498</v>
      </c>
      <c r="C81" s="108">
        <v>0</v>
      </c>
      <c r="D81" s="107">
        <v>0</v>
      </c>
      <c r="E81" s="108">
        <v>0</v>
      </c>
      <c r="F81" s="109">
        <v>0</v>
      </c>
      <c r="G81" s="107">
        <v>0</v>
      </c>
      <c r="H81" s="107">
        <v>0</v>
      </c>
      <c r="I81" s="108">
        <v>0</v>
      </c>
      <c r="J81" s="107">
        <v>0</v>
      </c>
      <c r="K81" s="108">
        <v>0</v>
      </c>
      <c r="L81" s="109">
        <v>0</v>
      </c>
      <c r="M81" s="107">
        <v>0</v>
      </c>
      <c r="N81" s="109">
        <v>0</v>
      </c>
      <c r="O81" s="107">
        <v>5</v>
      </c>
      <c r="P81" s="107">
        <v>4</v>
      </c>
      <c r="Q81" s="108">
        <v>0</v>
      </c>
      <c r="R81" s="109">
        <v>0</v>
      </c>
      <c r="S81" s="107">
        <v>0</v>
      </c>
      <c r="T81" s="107">
        <v>0</v>
      </c>
      <c r="U81" s="117">
        <f t="shared" si="4"/>
        <v>5</v>
      </c>
      <c r="V81" s="118">
        <f t="shared" si="5"/>
        <v>4</v>
      </c>
      <c r="W81" s="106">
        <f t="shared" si="3"/>
        <v>9</v>
      </c>
    </row>
    <row r="82" spans="1:23" x14ac:dyDescent="0.3">
      <c r="A82" s="99" t="s">
        <v>499</v>
      </c>
      <c r="B82" s="121" t="s">
        <v>500</v>
      </c>
      <c r="C82" s="108">
        <v>0</v>
      </c>
      <c r="D82" s="107">
        <v>0</v>
      </c>
      <c r="E82" s="108">
        <v>0</v>
      </c>
      <c r="F82" s="109">
        <v>0</v>
      </c>
      <c r="G82" s="107">
        <v>0</v>
      </c>
      <c r="H82" s="107">
        <v>0</v>
      </c>
      <c r="I82" s="108">
        <v>0</v>
      </c>
      <c r="J82" s="107">
        <v>0</v>
      </c>
      <c r="K82" s="108">
        <v>0</v>
      </c>
      <c r="L82" s="109">
        <v>7</v>
      </c>
      <c r="M82" s="107">
        <v>0</v>
      </c>
      <c r="N82" s="109">
        <v>0</v>
      </c>
      <c r="O82" s="107">
        <v>3</v>
      </c>
      <c r="P82" s="107">
        <v>1</v>
      </c>
      <c r="Q82" s="108">
        <v>0</v>
      </c>
      <c r="R82" s="109">
        <v>0</v>
      </c>
      <c r="S82" s="107">
        <v>0</v>
      </c>
      <c r="T82" s="107">
        <v>0</v>
      </c>
      <c r="U82" s="117">
        <f t="shared" si="4"/>
        <v>3</v>
      </c>
      <c r="V82" s="118">
        <f t="shared" si="5"/>
        <v>8</v>
      </c>
      <c r="W82" s="106">
        <f t="shared" si="3"/>
        <v>11</v>
      </c>
    </row>
    <row r="83" spans="1:23" ht="15" thickBot="1" x14ac:dyDescent="0.35">
      <c r="A83" s="100" t="s">
        <v>501</v>
      </c>
      <c r="B83" s="122" t="s">
        <v>502</v>
      </c>
      <c r="C83" s="111">
        <v>0</v>
      </c>
      <c r="D83" s="110">
        <v>0</v>
      </c>
      <c r="E83" s="111">
        <v>0</v>
      </c>
      <c r="F83" s="112">
        <v>0</v>
      </c>
      <c r="G83" s="110">
        <v>0</v>
      </c>
      <c r="H83" s="110">
        <v>0</v>
      </c>
      <c r="I83" s="111">
        <v>0</v>
      </c>
      <c r="J83" s="110">
        <v>0</v>
      </c>
      <c r="K83" s="111">
        <v>0</v>
      </c>
      <c r="L83" s="112">
        <v>0</v>
      </c>
      <c r="M83" s="110">
        <v>0</v>
      </c>
      <c r="N83" s="112">
        <v>0</v>
      </c>
      <c r="O83" s="110">
        <v>2</v>
      </c>
      <c r="P83" s="110">
        <v>3</v>
      </c>
      <c r="Q83" s="111">
        <v>0</v>
      </c>
      <c r="R83" s="112">
        <v>0</v>
      </c>
      <c r="S83" s="110">
        <v>0</v>
      </c>
      <c r="T83" s="110">
        <v>0</v>
      </c>
      <c r="U83" s="119">
        <f>SUMIF($C$2:$T$2,"Men",$C83:$T83)</f>
        <v>2</v>
      </c>
      <c r="V83" s="120">
        <f t="shared" si="5"/>
        <v>3</v>
      </c>
      <c r="W83" s="114">
        <f t="shared" si="3"/>
        <v>5</v>
      </c>
    </row>
  </sheetData>
  <mergeCells count="12">
    <mergeCell ref="C1:D1"/>
    <mergeCell ref="A1:A2"/>
    <mergeCell ref="B1:B2"/>
    <mergeCell ref="M1:N1"/>
    <mergeCell ref="U1:W1"/>
    <mergeCell ref="E1:F1"/>
    <mergeCell ref="I1:J1"/>
    <mergeCell ref="K1:L1"/>
    <mergeCell ref="O1:P1"/>
    <mergeCell ref="Q1:R1"/>
    <mergeCell ref="S1:T1"/>
    <mergeCell ref="G1:H1"/>
  </mergeCells>
  <pageMargins left="0.25" right="0.25" top="0.75" bottom="0.75" header="0.3" footer="0.3"/>
  <pageSetup scale="89" fitToHeight="0" orientation="landscape" horizontalDpi="0" verticalDpi="0" r:id="rId1"/>
  <headerFooter>
    <oddHeader>&amp;C&amp;"Cambria,Bold"&amp;9&amp;KC00000Southern Illinois University Edwardsville
County of origin of first-time Freshmen from Illinois - Fall 2017
by Race/Ethnic category and Gender - Table 9</oddHeader>
    <oddFooter>&amp;R&amp;"-,Italic"&amp;9&amp;K01+034Office of Institutional Research and Studies
October 2017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8"/>
  <sheetViews>
    <sheetView topLeftCell="A52" zoomScaleNormal="100" workbookViewId="0">
      <selection activeCell="B9" sqref="B9"/>
    </sheetView>
  </sheetViews>
  <sheetFormatPr defaultRowHeight="14.4" x14ac:dyDescent="0.3"/>
  <cols>
    <col min="1" max="1" width="5.44140625" style="98" bestFit="1" customWidth="1"/>
    <col min="2" max="2" width="35" style="98" bestFit="1" customWidth="1"/>
    <col min="3" max="3" width="6.33203125" style="133" customWidth="1"/>
    <col min="4" max="4" width="6.33203125" style="135" customWidth="1"/>
    <col min="5" max="5" width="6.33203125" style="133" customWidth="1"/>
    <col min="6" max="6" width="6.33203125" style="135" customWidth="1"/>
    <col min="7" max="23" width="6.33203125" style="98" customWidth="1"/>
    <col min="24" max="16384" width="8.88671875" style="98"/>
  </cols>
  <sheetData>
    <row r="1" spans="1:23" ht="36" customHeight="1" x14ac:dyDescent="0.3">
      <c r="A1" s="386" t="s">
        <v>650</v>
      </c>
      <c r="B1" s="387"/>
      <c r="C1" s="368" t="s">
        <v>83</v>
      </c>
      <c r="D1" s="369"/>
      <c r="E1" s="368" t="s">
        <v>648</v>
      </c>
      <c r="F1" s="369"/>
      <c r="G1" s="370" t="s">
        <v>202</v>
      </c>
      <c r="H1" s="371"/>
      <c r="I1" s="368" t="s">
        <v>85</v>
      </c>
      <c r="J1" s="369"/>
      <c r="K1" s="383" t="s">
        <v>225</v>
      </c>
      <c r="L1" s="371"/>
      <c r="M1" s="375" t="s">
        <v>87</v>
      </c>
      <c r="N1" s="376"/>
      <c r="O1" s="383" t="s">
        <v>88</v>
      </c>
      <c r="P1" s="371"/>
      <c r="Q1" s="375" t="s">
        <v>89</v>
      </c>
      <c r="R1" s="376"/>
      <c r="S1" s="383" t="s">
        <v>90</v>
      </c>
      <c r="T1" s="371"/>
      <c r="U1" s="372" t="s">
        <v>81</v>
      </c>
      <c r="V1" s="373"/>
      <c r="W1" s="374"/>
    </row>
    <row r="2" spans="1:23" x14ac:dyDescent="0.3">
      <c r="A2" s="158" t="s">
        <v>642</v>
      </c>
      <c r="B2" s="159" t="s">
        <v>643</v>
      </c>
      <c r="C2" s="138" t="s">
        <v>77</v>
      </c>
      <c r="D2" s="139" t="s">
        <v>78</v>
      </c>
      <c r="E2" s="138" t="s">
        <v>77</v>
      </c>
      <c r="F2" s="139" t="s">
        <v>78</v>
      </c>
      <c r="G2" s="238" t="s">
        <v>77</v>
      </c>
      <c r="H2" s="139" t="s">
        <v>78</v>
      </c>
      <c r="I2" s="138" t="s">
        <v>77</v>
      </c>
      <c r="J2" s="239" t="s">
        <v>78</v>
      </c>
      <c r="K2" s="238" t="s">
        <v>77</v>
      </c>
      <c r="L2" s="139" t="s">
        <v>78</v>
      </c>
      <c r="M2" s="138" t="s">
        <v>77</v>
      </c>
      <c r="N2" s="139" t="s">
        <v>78</v>
      </c>
      <c r="O2" s="238" t="s">
        <v>77</v>
      </c>
      <c r="P2" s="139" t="s">
        <v>78</v>
      </c>
      <c r="Q2" s="138" t="s">
        <v>77</v>
      </c>
      <c r="R2" s="139" t="s">
        <v>78</v>
      </c>
      <c r="S2" s="238" t="s">
        <v>77</v>
      </c>
      <c r="T2" s="139" t="s">
        <v>78</v>
      </c>
      <c r="U2" s="140" t="s">
        <v>77</v>
      </c>
      <c r="V2" s="240" t="s">
        <v>78</v>
      </c>
      <c r="W2" s="141" t="s">
        <v>91</v>
      </c>
    </row>
    <row r="3" spans="1:23" x14ac:dyDescent="0.3">
      <c r="A3" s="379" t="s">
        <v>644</v>
      </c>
      <c r="B3" s="380"/>
      <c r="C3" s="144">
        <f t="shared" ref="C3:W3" si="0">SUM(C4,C13,C53,C75,C78)</f>
        <v>20</v>
      </c>
      <c r="D3" s="145">
        <f t="shared" si="0"/>
        <v>7</v>
      </c>
      <c r="E3" s="144">
        <f t="shared" si="0"/>
        <v>30</v>
      </c>
      <c r="F3" s="145">
        <f t="shared" si="0"/>
        <v>40</v>
      </c>
      <c r="G3" s="146">
        <f t="shared" si="0"/>
        <v>1</v>
      </c>
      <c r="H3" s="145">
        <f t="shared" si="0"/>
        <v>3</v>
      </c>
      <c r="I3" s="144">
        <f t="shared" si="0"/>
        <v>12</v>
      </c>
      <c r="J3" s="145">
        <f t="shared" si="0"/>
        <v>6</v>
      </c>
      <c r="K3" s="146">
        <f t="shared" si="0"/>
        <v>52</v>
      </c>
      <c r="L3" s="145">
        <f t="shared" si="0"/>
        <v>82</v>
      </c>
      <c r="M3" s="144">
        <f t="shared" si="0"/>
        <v>0</v>
      </c>
      <c r="N3" s="145">
        <f t="shared" si="0"/>
        <v>2</v>
      </c>
      <c r="O3" s="146">
        <f t="shared" si="0"/>
        <v>489</v>
      </c>
      <c r="P3" s="145">
        <f t="shared" si="0"/>
        <v>551</v>
      </c>
      <c r="Q3" s="144">
        <f t="shared" si="0"/>
        <v>10</v>
      </c>
      <c r="R3" s="145">
        <f t="shared" si="0"/>
        <v>22</v>
      </c>
      <c r="S3" s="146">
        <f t="shared" si="0"/>
        <v>9</v>
      </c>
      <c r="T3" s="145">
        <f t="shared" si="0"/>
        <v>11</v>
      </c>
      <c r="U3" s="144">
        <f t="shared" si="0"/>
        <v>623</v>
      </c>
      <c r="V3" s="145">
        <f t="shared" si="0"/>
        <v>724</v>
      </c>
      <c r="W3" s="147">
        <f t="shared" si="0"/>
        <v>1347</v>
      </c>
    </row>
    <row r="4" spans="1:23" s="127" customFormat="1" x14ac:dyDescent="0.3">
      <c r="A4" s="381" t="s">
        <v>682</v>
      </c>
      <c r="B4" s="382"/>
      <c r="C4" s="142">
        <f t="shared" ref="C4:T4" si="1">SUM(C5:C12)</f>
        <v>0</v>
      </c>
      <c r="D4" s="143">
        <f t="shared" si="1"/>
        <v>0</v>
      </c>
      <c r="E4" s="142">
        <f t="shared" si="1"/>
        <v>0</v>
      </c>
      <c r="F4" s="143">
        <f t="shared" si="1"/>
        <v>3</v>
      </c>
      <c r="G4" s="309">
        <f t="shared" si="1"/>
        <v>0</v>
      </c>
      <c r="H4" s="143">
        <f t="shared" si="1"/>
        <v>0</v>
      </c>
      <c r="I4" s="142">
        <f t="shared" si="1"/>
        <v>0</v>
      </c>
      <c r="J4" s="143">
        <f t="shared" si="1"/>
        <v>0</v>
      </c>
      <c r="K4" s="309">
        <f t="shared" si="1"/>
        <v>8</v>
      </c>
      <c r="L4" s="143">
        <f t="shared" si="1"/>
        <v>6</v>
      </c>
      <c r="M4" s="142">
        <f t="shared" si="1"/>
        <v>0</v>
      </c>
      <c r="N4" s="143">
        <f t="shared" si="1"/>
        <v>0</v>
      </c>
      <c r="O4" s="309">
        <f t="shared" si="1"/>
        <v>19</v>
      </c>
      <c r="P4" s="143">
        <f t="shared" si="1"/>
        <v>28</v>
      </c>
      <c r="Q4" s="142">
        <f t="shared" si="1"/>
        <v>0</v>
      </c>
      <c r="R4" s="143">
        <f t="shared" si="1"/>
        <v>0</v>
      </c>
      <c r="S4" s="309">
        <f t="shared" si="1"/>
        <v>0</v>
      </c>
      <c r="T4" s="143">
        <f t="shared" si="1"/>
        <v>1</v>
      </c>
      <c r="U4" s="142">
        <f t="shared" ref="U4:W4" si="2">SUM(U5:U12)</f>
        <v>27</v>
      </c>
      <c r="V4" s="143">
        <f t="shared" si="2"/>
        <v>38</v>
      </c>
      <c r="W4" s="147">
        <f t="shared" si="2"/>
        <v>65</v>
      </c>
    </row>
    <row r="5" spans="1:23" x14ac:dyDescent="0.3">
      <c r="A5" s="132" t="s">
        <v>605</v>
      </c>
      <c r="B5" s="129" t="s">
        <v>606</v>
      </c>
      <c r="C5" s="130">
        <v>0</v>
      </c>
      <c r="D5" s="131">
        <v>0</v>
      </c>
      <c r="E5" s="130">
        <v>0</v>
      </c>
      <c r="F5" s="131">
        <v>0</v>
      </c>
      <c r="G5" s="136">
        <v>0</v>
      </c>
      <c r="H5" s="131">
        <v>0</v>
      </c>
      <c r="I5" s="130">
        <v>0</v>
      </c>
      <c r="J5" s="131">
        <v>0</v>
      </c>
      <c r="K5" s="136">
        <v>0</v>
      </c>
      <c r="L5" s="131">
        <v>1</v>
      </c>
      <c r="M5" s="130">
        <v>0</v>
      </c>
      <c r="N5" s="131">
        <v>0</v>
      </c>
      <c r="O5" s="136">
        <v>0</v>
      </c>
      <c r="P5" s="131">
        <v>0</v>
      </c>
      <c r="Q5" s="130">
        <v>0</v>
      </c>
      <c r="R5" s="131">
        <v>0</v>
      </c>
      <c r="S5" s="136">
        <v>0</v>
      </c>
      <c r="T5" s="131">
        <v>0</v>
      </c>
      <c r="U5" s="137">
        <f>SUMIF($C$2:$T$2,"Men",$C5:$T5)</f>
        <v>0</v>
      </c>
      <c r="V5" s="241">
        <f>SUMIF($C$2:$T$2,"Women",$C5:$T5)</f>
        <v>1</v>
      </c>
      <c r="W5" s="157">
        <f>U5+V5</f>
        <v>1</v>
      </c>
    </row>
    <row r="6" spans="1:23" x14ac:dyDescent="0.3">
      <c r="A6" s="132" t="s">
        <v>595</v>
      </c>
      <c r="B6" s="129" t="s">
        <v>596</v>
      </c>
      <c r="C6" s="130">
        <v>0</v>
      </c>
      <c r="D6" s="131">
        <v>0</v>
      </c>
      <c r="E6" s="130">
        <v>0</v>
      </c>
      <c r="F6" s="131">
        <v>0</v>
      </c>
      <c r="G6" s="136">
        <v>0</v>
      </c>
      <c r="H6" s="131">
        <v>0</v>
      </c>
      <c r="I6" s="130">
        <v>0</v>
      </c>
      <c r="J6" s="131">
        <v>0</v>
      </c>
      <c r="K6" s="136">
        <v>2</v>
      </c>
      <c r="L6" s="131">
        <v>0</v>
      </c>
      <c r="M6" s="130">
        <v>0</v>
      </c>
      <c r="N6" s="131">
        <v>0</v>
      </c>
      <c r="O6" s="136">
        <v>4</v>
      </c>
      <c r="P6" s="131">
        <v>4</v>
      </c>
      <c r="Q6" s="130">
        <v>0</v>
      </c>
      <c r="R6" s="131">
        <v>0</v>
      </c>
      <c r="S6" s="136">
        <v>0</v>
      </c>
      <c r="T6" s="131">
        <v>0</v>
      </c>
      <c r="U6" s="137">
        <f t="shared" ref="U6:U68" si="3">SUMIF($C$2:$T$2,"Men",$C6:$T6)</f>
        <v>6</v>
      </c>
      <c r="V6" s="241">
        <f t="shared" ref="V6:V68" si="4">SUMIF($C$2:$T$2,"Women",$C6:$T6)</f>
        <v>4</v>
      </c>
      <c r="W6" s="157">
        <f t="shared" ref="W6:W68" si="5">U6+V6</f>
        <v>10</v>
      </c>
    </row>
    <row r="7" spans="1:23" x14ac:dyDescent="0.3">
      <c r="A7" s="132" t="s">
        <v>603</v>
      </c>
      <c r="B7" s="129" t="s">
        <v>604</v>
      </c>
      <c r="C7" s="130">
        <v>0</v>
      </c>
      <c r="D7" s="131">
        <v>0</v>
      </c>
      <c r="E7" s="130">
        <v>0</v>
      </c>
      <c r="F7" s="131">
        <v>0</v>
      </c>
      <c r="G7" s="136">
        <v>0</v>
      </c>
      <c r="H7" s="131">
        <v>0</v>
      </c>
      <c r="I7" s="130">
        <v>0</v>
      </c>
      <c r="J7" s="131">
        <v>0</v>
      </c>
      <c r="K7" s="136">
        <v>1</v>
      </c>
      <c r="L7" s="131">
        <v>2</v>
      </c>
      <c r="M7" s="130">
        <v>0</v>
      </c>
      <c r="N7" s="131">
        <v>0</v>
      </c>
      <c r="O7" s="136">
        <v>3</v>
      </c>
      <c r="P7" s="131">
        <v>2</v>
      </c>
      <c r="Q7" s="130">
        <v>0</v>
      </c>
      <c r="R7" s="131">
        <v>0</v>
      </c>
      <c r="S7" s="136">
        <v>0</v>
      </c>
      <c r="T7" s="131">
        <v>0</v>
      </c>
      <c r="U7" s="137">
        <f t="shared" si="3"/>
        <v>4</v>
      </c>
      <c r="V7" s="241">
        <f t="shared" si="4"/>
        <v>4</v>
      </c>
      <c r="W7" s="157">
        <f t="shared" si="5"/>
        <v>8</v>
      </c>
    </row>
    <row r="8" spans="1:23" x14ac:dyDescent="0.3">
      <c r="A8" s="132" t="s">
        <v>626</v>
      </c>
      <c r="B8" s="129" t="s">
        <v>627</v>
      </c>
      <c r="C8" s="130">
        <v>0</v>
      </c>
      <c r="D8" s="131">
        <v>0</v>
      </c>
      <c r="E8" s="130">
        <v>0</v>
      </c>
      <c r="F8" s="131">
        <v>0</v>
      </c>
      <c r="G8" s="136">
        <v>0</v>
      </c>
      <c r="H8" s="131">
        <v>0</v>
      </c>
      <c r="I8" s="130">
        <v>0</v>
      </c>
      <c r="J8" s="131">
        <v>0</v>
      </c>
      <c r="K8" s="136">
        <v>1</v>
      </c>
      <c r="L8" s="131">
        <v>0</v>
      </c>
      <c r="M8" s="130">
        <v>0</v>
      </c>
      <c r="N8" s="131">
        <v>0</v>
      </c>
      <c r="O8" s="136">
        <v>0</v>
      </c>
      <c r="P8" s="131">
        <v>1</v>
      </c>
      <c r="Q8" s="130">
        <v>0</v>
      </c>
      <c r="R8" s="131">
        <v>0</v>
      </c>
      <c r="S8" s="136">
        <v>0</v>
      </c>
      <c r="T8" s="131">
        <v>0</v>
      </c>
      <c r="U8" s="137">
        <f t="shared" si="3"/>
        <v>1</v>
      </c>
      <c r="V8" s="241">
        <f t="shared" si="4"/>
        <v>1</v>
      </c>
      <c r="W8" s="157">
        <f t="shared" si="5"/>
        <v>2</v>
      </c>
    </row>
    <row r="9" spans="1:23" x14ac:dyDescent="0.3">
      <c r="A9" s="132" t="s">
        <v>630</v>
      </c>
      <c r="B9" s="129" t="s">
        <v>631</v>
      </c>
      <c r="C9" s="130">
        <v>0</v>
      </c>
      <c r="D9" s="131">
        <v>0</v>
      </c>
      <c r="E9" s="130">
        <v>0</v>
      </c>
      <c r="F9" s="131">
        <v>3</v>
      </c>
      <c r="G9" s="136">
        <v>0</v>
      </c>
      <c r="H9" s="131">
        <v>0</v>
      </c>
      <c r="I9" s="130">
        <v>0</v>
      </c>
      <c r="J9" s="131">
        <v>0</v>
      </c>
      <c r="K9" s="136">
        <v>1</v>
      </c>
      <c r="L9" s="131">
        <v>1</v>
      </c>
      <c r="M9" s="130">
        <v>0</v>
      </c>
      <c r="N9" s="131">
        <v>0</v>
      </c>
      <c r="O9" s="136">
        <v>8</v>
      </c>
      <c r="P9" s="131">
        <v>17</v>
      </c>
      <c r="Q9" s="130">
        <v>0</v>
      </c>
      <c r="R9" s="131">
        <v>0</v>
      </c>
      <c r="S9" s="136">
        <v>0</v>
      </c>
      <c r="T9" s="131">
        <v>1</v>
      </c>
      <c r="U9" s="137">
        <f t="shared" si="3"/>
        <v>9</v>
      </c>
      <c r="V9" s="241">
        <f t="shared" si="4"/>
        <v>22</v>
      </c>
      <c r="W9" s="157">
        <f t="shared" si="5"/>
        <v>31</v>
      </c>
    </row>
    <row r="10" spans="1:23" x14ac:dyDescent="0.3">
      <c r="A10" s="132" t="s">
        <v>632</v>
      </c>
      <c r="B10" s="129" t="s">
        <v>633</v>
      </c>
      <c r="C10" s="130">
        <v>0</v>
      </c>
      <c r="D10" s="131">
        <v>0</v>
      </c>
      <c r="E10" s="130">
        <v>0</v>
      </c>
      <c r="F10" s="131">
        <v>0</v>
      </c>
      <c r="G10" s="136">
        <v>0</v>
      </c>
      <c r="H10" s="131">
        <v>0</v>
      </c>
      <c r="I10" s="130">
        <v>0</v>
      </c>
      <c r="J10" s="131">
        <v>0</v>
      </c>
      <c r="K10" s="136">
        <v>1</v>
      </c>
      <c r="L10" s="131">
        <v>1</v>
      </c>
      <c r="M10" s="130">
        <v>0</v>
      </c>
      <c r="N10" s="131">
        <v>0</v>
      </c>
      <c r="O10" s="136">
        <v>3</v>
      </c>
      <c r="P10" s="131">
        <v>4</v>
      </c>
      <c r="Q10" s="130">
        <v>0</v>
      </c>
      <c r="R10" s="131">
        <v>0</v>
      </c>
      <c r="S10" s="136">
        <v>0</v>
      </c>
      <c r="T10" s="131">
        <v>0</v>
      </c>
      <c r="U10" s="137">
        <f t="shared" si="3"/>
        <v>4</v>
      </c>
      <c r="V10" s="241">
        <f t="shared" si="4"/>
        <v>5</v>
      </c>
      <c r="W10" s="157">
        <f t="shared" si="5"/>
        <v>9</v>
      </c>
    </row>
    <row r="11" spans="1:23" x14ac:dyDescent="0.3">
      <c r="A11" s="132" t="s">
        <v>638</v>
      </c>
      <c r="B11" s="129" t="s">
        <v>641</v>
      </c>
      <c r="C11" s="130">
        <v>0</v>
      </c>
      <c r="D11" s="131">
        <v>0</v>
      </c>
      <c r="E11" s="130">
        <v>0</v>
      </c>
      <c r="F11" s="131">
        <v>0</v>
      </c>
      <c r="G11" s="136">
        <v>0</v>
      </c>
      <c r="H11" s="131">
        <v>0</v>
      </c>
      <c r="I11" s="130">
        <v>0</v>
      </c>
      <c r="J11" s="131">
        <v>0</v>
      </c>
      <c r="K11" s="136">
        <v>0</v>
      </c>
      <c r="L11" s="131">
        <v>0</v>
      </c>
      <c r="M11" s="130">
        <v>0</v>
      </c>
      <c r="N11" s="131">
        <v>0</v>
      </c>
      <c r="O11" s="136">
        <v>1</v>
      </c>
      <c r="P11" s="131">
        <v>0</v>
      </c>
      <c r="Q11" s="130">
        <v>0</v>
      </c>
      <c r="R11" s="131">
        <v>0</v>
      </c>
      <c r="S11" s="136">
        <v>0</v>
      </c>
      <c r="T11" s="131">
        <v>0</v>
      </c>
      <c r="U11" s="137">
        <f t="shared" si="3"/>
        <v>1</v>
      </c>
      <c r="V11" s="241">
        <f t="shared" si="4"/>
        <v>0</v>
      </c>
      <c r="W11" s="157">
        <f t="shared" si="5"/>
        <v>1</v>
      </c>
    </row>
    <row r="12" spans="1:23" x14ac:dyDescent="0.3">
      <c r="A12" s="132" t="s">
        <v>634</v>
      </c>
      <c r="B12" s="129" t="s">
        <v>635</v>
      </c>
      <c r="C12" s="130">
        <v>0</v>
      </c>
      <c r="D12" s="131">
        <v>0</v>
      </c>
      <c r="E12" s="130">
        <v>0</v>
      </c>
      <c r="F12" s="131">
        <v>0</v>
      </c>
      <c r="G12" s="136">
        <v>0</v>
      </c>
      <c r="H12" s="131">
        <v>0</v>
      </c>
      <c r="I12" s="130">
        <v>0</v>
      </c>
      <c r="J12" s="131">
        <v>0</v>
      </c>
      <c r="K12" s="136">
        <v>2</v>
      </c>
      <c r="L12" s="131">
        <v>1</v>
      </c>
      <c r="M12" s="130">
        <v>0</v>
      </c>
      <c r="N12" s="131">
        <v>0</v>
      </c>
      <c r="O12" s="136">
        <v>0</v>
      </c>
      <c r="P12" s="131">
        <v>0</v>
      </c>
      <c r="Q12" s="130">
        <v>0</v>
      </c>
      <c r="R12" s="131">
        <v>0</v>
      </c>
      <c r="S12" s="136">
        <v>0</v>
      </c>
      <c r="T12" s="131">
        <v>0</v>
      </c>
      <c r="U12" s="137">
        <f t="shared" si="3"/>
        <v>2</v>
      </c>
      <c r="V12" s="241">
        <f t="shared" si="4"/>
        <v>1</v>
      </c>
      <c r="W12" s="157">
        <f t="shared" si="5"/>
        <v>3</v>
      </c>
    </row>
    <row r="13" spans="1:23" s="127" customFormat="1" x14ac:dyDescent="0.3">
      <c r="A13" s="377" t="s">
        <v>683</v>
      </c>
      <c r="B13" s="378"/>
      <c r="C13" s="148">
        <f t="shared" ref="C13:W13" si="6">SUM(C14:C52)</f>
        <v>1</v>
      </c>
      <c r="D13" s="149">
        <f t="shared" si="6"/>
        <v>1</v>
      </c>
      <c r="E13" s="148">
        <f t="shared" si="6"/>
        <v>22</v>
      </c>
      <c r="F13" s="149">
        <f t="shared" si="6"/>
        <v>29</v>
      </c>
      <c r="G13" s="310">
        <f t="shared" si="6"/>
        <v>1</v>
      </c>
      <c r="H13" s="149">
        <f t="shared" si="6"/>
        <v>2</v>
      </c>
      <c r="I13" s="148">
        <f t="shared" si="6"/>
        <v>8</v>
      </c>
      <c r="J13" s="149">
        <f t="shared" si="6"/>
        <v>4</v>
      </c>
      <c r="K13" s="310">
        <f t="shared" si="6"/>
        <v>16</v>
      </c>
      <c r="L13" s="149">
        <f t="shared" si="6"/>
        <v>38</v>
      </c>
      <c r="M13" s="148">
        <f t="shared" si="6"/>
        <v>0</v>
      </c>
      <c r="N13" s="149">
        <f t="shared" si="6"/>
        <v>1</v>
      </c>
      <c r="O13" s="310">
        <f t="shared" si="6"/>
        <v>330</v>
      </c>
      <c r="P13" s="149">
        <f t="shared" si="6"/>
        <v>362</v>
      </c>
      <c r="Q13" s="148">
        <f t="shared" si="6"/>
        <v>8</v>
      </c>
      <c r="R13" s="149">
        <f t="shared" si="6"/>
        <v>16</v>
      </c>
      <c r="S13" s="310">
        <f t="shared" si="6"/>
        <v>3</v>
      </c>
      <c r="T13" s="149">
        <f t="shared" si="6"/>
        <v>3</v>
      </c>
      <c r="U13" s="148">
        <f t="shared" si="6"/>
        <v>389</v>
      </c>
      <c r="V13" s="149">
        <f t="shared" si="6"/>
        <v>456</v>
      </c>
      <c r="W13" s="311">
        <f t="shared" si="6"/>
        <v>845</v>
      </c>
    </row>
    <row r="14" spans="1:23" x14ac:dyDescent="0.3">
      <c r="A14" s="132" t="s">
        <v>507</v>
      </c>
      <c r="B14" s="129" t="s">
        <v>508</v>
      </c>
      <c r="C14" s="130">
        <v>0</v>
      </c>
      <c r="D14" s="131">
        <v>0</v>
      </c>
      <c r="E14" s="130">
        <v>0</v>
      </c>
      <c r="F14" s="131">
        <v>0</v>
      </c>
      <c r="G14" s="136">
        <v>0</v>
      </c>
      <c r="H14" s="131">
        <v>0</v>
      </c>
      <c r="I14" s="130">
        <v>0</v>
      </c>
      <c r="J14" s="131">
        <v>0</v>
      </c>
      <c r="K14" s="136">
        <v>0</v>
      </c>
      <c r="L14" s="131">
        <v>0</v>
      </c>
      <c r="M14" s="130">
        <v>0</v>
      </c>
      <c r="N14" s="131">
        <v>0</v>
      </c>
      <c r="O14" s="136">
        <v>1</v>
      </c>
      <c r="P14" s="131">
        <v>3</v>
      </c>
      <c r="Q14" s="130">
        <v>0</v>
      </c>
      <c r="R14" s="131">
        <v>0</v>
      </c>
      <c r="S14" s="136">
        <v>0</v>
      </c>
      <c r="T14" s="131">
        <v>1</v>
      </c>
      <c r="U14" s="137">
        <f t="shared" si="3"/>
        <v>1</v>
      </c>
      <c r="V14" s="241">
        <f t="shared" si="4"/>
        <v>4</v>
      </c>
      <c r="W14" s="157">
        <f t="shared" si="5"/>
        <v>5</v>
      </c>
    </row>
    <row r="15" spans="1:23" x14ac:dyDescent="0.3">
      <c r="A15" s="132" t="s">
        <v>557</v>
      </c>
      <c r="B15" s="129" t="s">
        <v>558</v>
      </c>
      <c r="C15" s="130">
        <v>0</v>
      </c>
      <c r="D15" s="131">
        <v>0</v>
      </c>
      <c r="E15" s="130">
        <v>0</v>
      </c>
      <c r="F15" s="131">
        <v>0</v>
      </c>
      <c r="G15" s="136">
        <v>0</v>
      </c>
      <c r="H15" s="131">
        <v>0</v>
      </c>
      <c r="I15" s="130">
        <v>0</v>
      </c>
      <c r="J15" s="131">
        <v>0</v>
      </c>
      <c r="K15" s="136">
        <v>0</v>
      </c>
      <c r="L15" s="131">
        <v>0</v>
      </c>
      <c r="M15" s="130">
        <v>0</v>
      </c>
      <c r="N15" s="131">
        <v>0</v>
      </c>
      <c r="O15" s="136">
        <v>2</v>
      </c>
      <c r="P15" s="131">
        <v>3</v>
      </c>
      <c r="Q15" s="130">
        <v>0</v>
      </c>
      <c r="R15" s="131">
        <v>0</v>
      </c>
      <c r="S15" s="136">
        <v>0</v>
      </c>
      <c r="T15" s="131">
        <v>0</v>
      </c>
      <c r="U15" s="137">
        <f t="shared" si="3"/>
        <v>2</v>
      </c>
      <c r="V15" s="241">
        <f t="shared" si="4"/>
        <v>3</v>
      </c>
      <c r="W15" s="157">
        <f t="shared" si="5"/>
        <v>5</v>
      </c>
    </row>
    <row r="16" spans="1:23" x14ac:dyDescent="0.3">
      <c r="A16" s="132" t="s">
        <v>513</v>
      </c>
      <c r="B16" s="129" t="s">
        <v>514</v>
      </c>
      <c r="C16" s="130">
        <v>0</v>
      </c>
      <c r="D16" s="131">
        <v>0</v>
      </c>
      <c r="E16" s="130">
        <v>2</v>
      </c>
      <c r="F16" s="131">
        <v>3</v>
      </c>
      <c r="G16" s="136">
        <v>0</v>
      </c>
      <c r="H16" s="131">
        <v>0</v>
      </c>
      <c r="I16" s="130">
        <v>1</v>
      </c>
      <c r="J16" s="131">
        <v>0</v>
      </c>
      <c r="K16" s="136">
        <v>2</v>
      </c>
      <c r="L16" s="131">
        <v>8</v>
      </c>
      <c r="M16" s="130">
        <v>0</v>
      </c>
      <c r="N16" s="131">
        <v>0</v>
      </c>
      <c r="O16" s="136">
        <v>0</v>
      </c>
      <c r="P16" s="131">
        <v>4</v>
      </c>
      <c r="Q16" s="130">
        <v>0</v>
      </c>
      <c r="R16" s="131">
        <v>0</v>
      </c>
      <c r="S16" s="136">
        <v>0</v>
      </c>
      <c r="T16" s="131">
        <v>0</v>
      </c>
      <c r="U16" s="137">
        <f t="shared" si="3"/>
        <v>5</v>
      </c>
      <c r="V16" s="241">
        <f t="shared" si="4"/>
        <v>15</v>
      </c>
      <c r="W16" s="157">
        <f t="shared" si="5"/>
        <v>20</v>
      </c>
    </row>
    <row r="17" spans="1:23" x14ac:dyDescent="0.3">
      <c r="A17" s="132" t="s">
        <v>545</v>
      </c>
      <c r="B17" s="129" t="s">
        <v>546</v>
      </c>
      <c r="C17" s="130">
        <v>0</v>
      </c>
      <c r="D17" s="131">
        <v>0</v>
      </c>
      <c r="E17" s="130">
        <v>0</v>
      </c>
      <c r="F17" s="131">
        <v>0</v>
      </c>
      <c r="G17" s="136">
        <v>0</v>
      </c>
      <c r="H17" s="131">
        <v>0</v>
      </c>
      <c r="I17" s="130">
        <v>0</v>
      </c>
      <c r="J17" s="131">
        <v>0</v>
      </c>
      <c r="K17" s="136">
        <v>0</v>
      </c>
      <c r="L17" s="131">
        <v>0</v>
      </c>
      <c r="M17" s="130">
        <v>0</v>
      </c>
      <c r="N17" s="131">
        <v>0</v>
      </c>
      <c r="O17" s="136">
        <v>1</v>
      </c>
      <c r="P17" s="131">
        <v>1</v>
      </c>
      <c r="Q17" s="130">
        <v>0</v>
      </c>
      <c r="R17" s="131">
        <v>1</v>
      </c>
      <c r="S17" s="136">
        <v>0</v>
      </c>
      <c r="T17" s="131">
        <v>0</v>
      </c>
      <c r="U17" s="137">
        <f t="shared" si="3"/>
        <v>1</v>
      </c>
      <c r="V17" s="241">
        <f t="shared" si="4"/>
        <v>2</v>
      </c>
      <c r="W17" s="157">
        <f t="shared" si="5"/>
        <v>3</v>
      </c>
    </row>
    <row r="18" spans="1:23" x14ac:dyDescent="0.3">
      <c r="A18" s="132" t="s">
        <v>571</v>
      </c>
      <c r="B18" s="129" t="s">
        <v>572</v>
      </c>
      <c r="C18" s="130">
        <v>0</v>
      </c>
      <c r="D18" s="131">
        <v>0</v>
      </c>
      <c r="E18" s="130">
        <v>0</v>
      </c>
      <c r="F18" s="131">
        <v>0</v>
      </c>
      <c r="G18" s="136">
        <v>0</v>
      </c>
      <c r="H18" s="131">
        <v>0</v>
      </c>
      <c r="I18" s="130">
        <v>0</v>
      </c>
      <c r="J18" s="131">
        <v>0</v>
      </c>
      <c r="K18" s="136">
        <v>1</v>
      </c>
      <c r="L18" s="131">
        <v>0</v>
      </c>
      <c r="M18" s="130">
        <v>0</v>
      </c>
      <c r="N18" s="131">
        <v>0</v>
      </c>
      <c r="O18" s="136">
        <v>1</v>
      </c>
      <c r="P18" s="131">
        <v>4</v>
      </c>
      <c r="Q18" s="130">
        <v>0</v>
      </c>
      <c r="R18" s="131">
        <v>0</v>
      </c>
      <c r="S18" s="136">
        <v>0</v>
      </c>
      <c r="T18" s="131">
        <v>0</v>
      </c>
      <c r="U18" s="137">
        <f t="shared" si="3"/>
        <v>2</v>
      </c>
      <c r="V18" s="241">
        <f t="shared" si="4"/>
        <v>4</v>
      </c>
      <c r="W18" s="157">
        <f t="shared" si="5"/>
        <v>6</v>
      </c>
    </row>
    <row r="19" spans="1:23" x14ac:dyDescent="0.3">
      <c r="A19" s="132" t="s">
        <v>515</v>
      </c>
      <c r="B19" s="129" t="s">
        <v>516</v>
      </c>
      <c r="C19" s="130">
        <v>0</v>
      </c>
      <c r="D19" s="131">
        <v>0</v>
      </c>
      <c r="E19" s="130">
        <v>0</v>
      </c>
      <c r="F19" s="131">
        <v>0</v>
      </c>
      <c r="G19" s="136">
        <v>0</v>
      </c>
      <c r="H19" s="131">
        <v>0</v>
      </c>
      <c r="I19" s="130">
        <v>0</v>
      </c>
      <c r="J19" s="131">
        <v>0</v>
      </c>
      <c r="K19" s="136">
        <v>0</v>
      </c>
      <c r="L19" s="131">
        <v>0</v>
      </c>
      <c r="M19" s="130">
        <v>0</v>
      </c>
      <c r="N19" s="131">
        <v>0</v>
      </c>
      <c r="O19" s="136">
        <v>1</v>
      </c>
      <c r="P19" s="131">
        <v>3</v>
      </c>
      <c r="Q19" s="130">
        <v>0</v>
      </c>
      <c r="R19" s="131">
        <v>0</v>
      </c>
      <c r="S19" s="136">
        <v>0</v>
      </c>
      <c r="T19" s="131">
        <v>0</v>
      </c>
      <c r="U19" s="137">
        <f t="shared" si="3"/>
        <v>1</v>
      </c>
      <c r="V19" s="241">
        <f t="shared" si="4"/>
        <v>3</v>
      </c>
      <c r="W19" s="157">
        <f t="shared" si="5"/>
        <v>4</v>
      </c>
    </row>
    <row r="20" spans="1:23" x14ac:dyDescent="0.3">
      <c r="A20" s="132" t="s">
        <v>517</v>
      </c>
      <c r="B20" s="129" t="s">
        <v>518</v>
      </c>
      <c r="C20" s="130">
        <v>0</v>
      </c>
      <c r="D20" s="131">
        <v>0</v>
      </c>
      <c r="E20" s="130">
        <v>0</v>
      </c>
      <c r="F20" s="131">
        <v>2</v>
      </c>
      <c r="G20" s="136">
        <v>0</v>
      </c>
      <c r="H20" s="131">
        <v>0</v>
      </c>
      <c r="I20" s="130">
        <v>0</v>
      </c>
      <c r="J20" s="131">
        <v>0</v>
      </c>
      <c r="K20" s="136">
        <v>0</v>
      </c>
      <c r="L20" s="131">
        <v>0</v>
      </c>
      <c r="M20" s="130">
        <v>0</v>
      </c>
      <c r="N20" s="131">
        <v>0</v>
      </c>
      <c r="O20" s="136">
        <v>2</v>
      </c>
      <c r="P20" s="131">
        <v>7</v>
      </c>
      <c r="Q20" s="130">
        <v>0</v>
      </c>
      <c r="R20" s="131">
        <v>0</v>
      </c>
      <c r="S20" s="136">
        <v>0</v>
      </c>
      <c r="T20" s="131">
        <v>0</v>
      </c>
      <c r="U20" s="137">
        <f t="shared" si="3"/>
        <v>2</v>
      </c>
      <c r="V20" s="241">
        <f t="shared" si="4"/>
        <v>9</v>
      </c>
      <c r="W20" s="157">
        <f t="shared" si="5"/>
        <v>11</v>
      </c>
    </row>
    <row r="21" spans="1:23" x14ac:dyDescent="0.3">
      <c r="A21" s="132" t="s">
        <v>543</v>
      </c>
      <c r="B21" s="129" t="s">
        <v>544</v>
      </c>
      <c r="C21" s="130">
        <v>0</v>
      </c>
      <c r="D21" s="131">
        <v>0</v>
      </c>
      <c r="E21" s="130">
        <v>1</v>
      </c>
      <c r="F21" s="131">
        <v>0</v>
      </c>
      <c r="G21" s="136">
        <v>0</v>
      </c>
      <c r="H21" s="131">
        <v>0</v>
      </c>
      <c r="I21" s="130">
        <v>1</v>
      </c>
      <c r="J21" s="131">
        <v>0</v>
      </c>
      <c r="K21" s="136">
        <v>0</v>
      </c>
      <c r="L21" s="131">
        <v>0</v>
      </c>
      <c r="M21" s="130">
        <v>0</v>
      </c>
      <c r="N21" s="131">
        <v>0</v>
      </c>
      <c r="O21" s="136">
        <v>2</v>
      </c>
      <c r="P21" s="131">
        <v>0</v>
      </c>
      <c r="Q21" s="130">
        <v>0</v>
      </c>
      <c r="R21" s="131">
        <v>0</v>
      </c>
      <c r="S21" s="136">
        <v>0</v>
      </c>
      <c r="T21" s="131">
        <v>0</v>
      </c>
      <c r="U21" s="137">
        <f t="shared" si="3"/>
        <v>4</v>
      </c>
      <c r="V21" s="241">
        <f t="shared" si="4"/>
        <v>0</v>
      </c>
      <c r="W21" s="157">
        <f t="shared" si="5"/>
        <v>4</v>
      </c>
    </row>
    <row r="22" spans="1:23" x14ac:dyDescent="0.3">
      <c r="A22" s="132" t="s">
        <v>585</v>
      </c>
      <c r="B22" s="129" t="s">
        <v>586</v>
      </c>
      <c r="C22" s="130">
        <v>0</v>
      </c>
      <c r="D22" s="131">
        <v>0</v>
      </c>
      <c r="E22" s="130">
        <v>0</v>
      </c>
      <c r="F22" s="131">
        <v>0</v>
      </c>
      <c r="G22" s="136">
        <v>0</v>
      </c>
      <c r="H22" s="131">
        <v>0</v>
      </c>
      <c r="I22" s="130">
        <v>1</v>
      </c>
      <c r="J22" s="131">
        <v>0</v>
      </c>
      <c r="K22" s="136">
        <v>0</v>
      </c>
      <c r="L22" s="131">
        <v>1</v>
      </c>
      <c r="M22" s="130">
        <v>0</v>
      </c>
      <c r="N22" s="131">
        <v>0</v>
      </c>
      <c r="O22" s="136">
        <v>6</v>
      </c>
      <c r="P22" s="131">
        <v>3</v>
      </c>
      <c r="Q22" s="130">
        <v>0</v>
      </c>
      <c r="R22" s="131">
        <v>0</v>
      </c>
      <c r="S22" s="136">
        <v>0</v>
      </c>
      <c r="T22" s="131">
        <v>0</v>
      </c>
      <c r="U22" s="137">
        <f t="shared" si="3"/>
        <v>7</v>
      </c>
      <c r="V22" s="241">
        <f t="shared" si="4"/>
        <v>4</v>
      </c>
      <c r="W22" s="157">
        <f t="shared" si="5"/>
        <v>11</v>
      </c>
    </row>
    <row r="23" spans="1:23" x14ac:dyDescent="0.3">
      <c r="A23" s="132" t="s">
        <v>519</v>
      </c>
      <c r="B23" s="129" t="s">
        <v>520</v>
      </c>
      <c r="C23" s="130">
        <v>0</v>
      </c>
      <c r="D23" s="131">
        <v>0</v>
      </c>
      <c r="E23" s="130">
        <v>0</v>
      </c>
      <c r="F23" s="131">
        <v>0</v>
      </c>
      <c r="G23" s="136">
        <v>0</v>
      </c>
      <c r="H23" s="131">
        <v>0</v>
      </c>
      <c r="I23" s="130">
        <v>0</v>
      </c>
      <c r="J23" s="131">
        <v>0</v>
      </c>
      <c r="K23" s="136">
        <v>0</v>
      </c>
      <c r="L23" s="131">
        <v>0</v>
      </c>
      <c r="M23" s="130">
        <v>0</v>
      </c>
      <c r="N23" s="131">
        <v>0</v>
      </c>
      <c r="O23" s="136">
        <v>1</v>
      </c>
      <c r="P23" s="131">
        <v>0</v>
      </c>
      <c r="Q23" s="130">
        <v>0</v>
      </c>
      <c r="R23" s="131">
        <v>0</v>
      </c>
      <c r="S23" s="136">
        <v>0</v>
      </c>
      <c r="T23" s="131">
        <v>0</v>
      </c>
      <c r="U23" s="137">
        <f t="shared" si="3"/>
        <v>1</v>
      </c>
      <c r="V23" s="241">
        <f t="shared" si="4"/>
        <v>0</v>
      </c>
      <c r="W23" s="157">
        <f t="shared" si="5"/>
        <v>1</v>
      </c>
    </row>
    <row r="24" spans="1:23" x14ac:dyDescent="0.3">
      <c r="A24" s="132" t="s">
        <v>547</v>
      </c>
      <c r="B24" s="129" t="s">
        <v>548</v>
      </c>
      <c r="C24" s="130">
        <v>0</v>
      </c>
      <c r="D24" s="131">
        <v>0</v>
      </c>
      <c r="E24" s="130">
        <v>0</v>
      </c>
      <c r="F24" s="131">
        <v>0</v>
      </c>
      <c r="G24" s="136">
        <v>0</v>
      </c>
      <c r="H24" s="131">
        <v>0</v>
      </c>
      <c r="I24" s="130">
        <v>1</v>
      </c>
      <c r="J24" s="131">
        <v>0</v>
      </c>
      <c r="K24" s="136">
        <v>2</v>
      </c>
      <c r="L24" s="131">
        <v>1</v>
      </c>
      <c r="M24" s="130">
        <v>0</v>
      </c>
      <c r="N24" s="131">
        <v>0</v>
      </c>
      <c r="O24" s="136">
        <v>11</v>
      </c>
      <c r="P24" s="131">
        <v>8</v>
      </c>
      <c r="Q24" s="130">
        <v>1</v>
      </c>
      <c r="R24" s="131">
        <v>0</v>
      </c>
      <c r="S24" s="136">
        <v>0</v>
      </c>
      <c r="T24" s="131">
        <v>0</v>
      </c>
      <c r="U24" s="137">
        <f t="shared" si="3"/>
        <v>15</v>
      </c>
      <c r="V24" s="241">
        <f t="shared" si="4"/>
        <v>9</v>
      </c>
      <c r="W24" s="157">
        <f t="shared" si="5"/>
        <v>24</v>
      </c>
    </row>
    <row r="25" spans="1:23" x14ac:dyDescent="0.3">
      <c r="A25" s="132" t="s">
        <v>575</v>
      </c>
      <c r="B25" s="129" t="s">
        <v>576</v>
      </c>
      <c r="C25" s="130">
        <v>0</v>
      </c>
      <c r="D25" s="131">
        <v>0</v>
      </c>
      <c r="E25" s="130">
        <v>0</v>
      </c>
      <c r="F25" s="131">
        <v>0</v>
      </c>
      <c r="G25" s="136">
        <v>0</v>
      </c>
      <c r="H25" s="131">
        <v>0</v>
      </c>
      <c r="I25" s="130">
        <v>0</v>
      </c>
      <c r="J25" s="131">
        <v>1</v>
      </c>
      <c r="K25" s="136">
        <v>0</v>
      </c>
      <c r="L25" s="131">
        <v>0</v>
      </c>
      <c r="M25" s="130">
        <v>0</v>
      </c>
      <c r="N25" s="131">
        <v>0</v>
      </c>
      <c r="O25" s="136">
        <v>7</v>
      </c>
      <c r="P25" s="131">
        <v>10</v>
      </c>
      <c r="Q25" s="130">
        <v>0</v>
      </c>
      <c r="R25" s="131">
        <v>0</v>
      </c>
      <c r="S25" s="136">
        <v>0</v>
      </c>
      <c r="T25" s="131">
        <v>0</v>
      </c>
      <c r="U25" s="137">
        <f t="shared" si="3"/>
        <v>7</v>
      </c>
      <c r="V25" s="241">
        <f t="shared" si="4"/>
        <v>11</v>
      </c>
      <c r="W25" s="157">
        <f t="shared" si="5"/>
        <v>18</v>
      </c>
    </row>
    <row r="26" spans="1:23" x14ac:dyDescent="0.3">
      <c r="A26" s="132" t="s">
        <v>525</v>
      </c>
      <c r="B26" s="129" t="s">
        <v>526</v>
      </c>
      <c r="C26" s="130">
        <v>0</v>
      </c>
      <c r="D26" s="131">
        <v>0</v>
      </c>
      <c r="E26" s="130">
        <v>0</v>
      </c>
      <c r="F26" s="131">
        <v>0</v>
      </c>
      <c r="G26" s="136">
        <v>0</v>
      </c>
      <c r="H26" s="131">
        <v>0</v>
      </c>
      <c r="I26" s="130">
        <v>0</v>
      </c>
      <c r="J26" s="131">
        <v>0</v>
      </c>
      <c r="K26" s="136">
        <v>0</v>
      </c>
      <c r="L26" s="131">
        <v>0</v>
      </c>
      <c r="M26" s="130">
        <v>0</v>
      </c>
      <c r="N26" s="131">
        <v>0</v>
      </c>
      <c r="O26" s="136">
        <v>3</v>
      </c>
      <c r="P26" s="131">
        <v>0</v>
      </c>
      <c r="Q26" s="130">
        <v>0</v>
      </c>
      <c r="R26" s="131">
        <v>0</v>
      </c>
      <c r="S26" s="136">
        <v>0</v>
      </c>
      <c r="T26" s="131">
        <v>0</v>
      </c>
      <c r="U26" s="137">
        <f t="shared" si="3"/>
        <v>3</v>
      </c>
      <c r="V26" s="241">
        <f t="shared" si="4"/>
        <v>0</v>
      </c>
      <c r="W26" s="157">
        <f t="shared" si="5"/>
        <v>3</v>
      </c>
    </row>
    <row r="27" spans="1:23" x14ac:dyDescent="0.3">
      <c r="A27" s="132" t="s">
        <v>573</v>
      </c>
      <c r="B27" s="129" t="s">
        <v>574</v>
      </c>
      <c r="C27" s="130">
        <v>0</v>
      </c>
      <c r="D27" s="131">
        <v>1</v>
      </c>
      <c r="E27" s="130">
        <v>1</v>
      </c>
      <c r="F27" s="131">
        <v>0</v>
      </c>
      <c r="G27" s="136">
        <v>0</v>
      </c>
      <c r="H27" s="131">
        <v>0</v>
      </c>
      <c r="I27" s="130">
        <v>0</v>
      </c>
      <c r="J27" s="131">
        <v>0</v>
      </c>
      <c r="K27" s="136">
        <v>0</v>
      </c>
      <c r="L27" s="131">
        <v>2</v>
      </c>
      <c r="M27" s="130">
        <v>0</v>
      </c>
      <c r="N27" s="131">
        <v>0</v>
      </c>
      <c r="O27" s="136">
        <v>8</v>
      </c>
      <c r="P27" s="131">
        <v>16</v>
      </c>
      <c r="Q27" s="130">
        <v>0</v>
      </c>
      <c r="R27" s="131">
        <v>2</v>
      </c>
      <c r="S27" s="136">
        <v>0</v>
      </c>
      <c r="T27" s="131">
        <v>0</v>
      </c>
      <c r="U27" s="137">
        <f t="shared" si="3"/>
        <v>9</v>
      </c>
      <c r="V27" s="241">
        <f t="shared" si="4"/>
        <v>21</v>
      </c>
      <c r="W27" s="157">
        <f t="shared" si="5"/>
        <v>30</v>
      </c>
    </row>
    <row r="28" spans="1:23" x14ac:dyDescent="0.3">
      <c r="A28" s="132" t="s">
        <v>583</v>
      </c>
      <c r="B28" s="129" t="s">
        <v>584</v>
      </c>
      <c r="C28" s="130">
        <v>0</v>
      </c>
      <c r="D28" s="131">
        <v>0</v>
      </c>
      <c r="E28" s="130">
        <v>0</v>
      </c>
      <c r="F28" s="131">
        <v>0</v>
      </c>
      <c r="G28" s="136">
        <v>0</v>
      </c>
      <c r="H28" s="131">
        <v>0</v>
      </c>
      <c r="I28" s="130">
        <v>0</v>
      </c>
      <c r="J28" s="131">
        <v>0</v>
      </c>
      <c r="K28" s="136">
        <v>0</v>
      </c>
      <c r="L28" s="131">
        <v>0</v>
      </c>
      <c r="M28" s="130">
        <v>0</v>
      </c>
      <c r="N28" s="131">
        <v>0</v>
      </c>
      <c r="O28" s="136">
        <v>8</v>
      </c>
      <c r="P28" s="131">
        <v>4</v>
      </c>
      <c r="Q28" s="130">
        <v>0</v>
      </c>
      <c r="R28" s="131">
        <v>0</v>
      </c>
      <c r="S28" s="136">
        <v>0</v>
      </c>
      <c r="T28" s="131">
        <v>0</v>
      </c>
      <c r="U28" s="137">
        <f t="shared" si="3"/>
        <v>8</v>
      </c>
      <c r="V28" s="241">
        <f t="shared" si="4"/>
        <v>4</v>
      </c>
      <c r="W28" s="157">
        <f t="shared" si="5"/>
        <v>12</v>
      </c>
    </row>
    <row r="29" spans="1:23" x14ac:dyDescent="0.3">
      <c r="A29" s="132" t="s">
        <v>521</v>
      </c>
      <c r="B29" s="129" t="s">
        <v>522</v>
      </c>
      <c r="C29" s="130">
        <v>0</v>
      </c>
      <c r="D29" s="131">
        <v>0</v>
      </c>
      <c r="E29" s="130">
        <v>0</v>
      </c>
      <c r="F29" s="131">
        <v>2</v>
      </c>
      <c r="G29" s="136">
        <v>0</v>
      </c>
      <c r="H29" s="131">
        <v>0</v>
      </c>
      <c r="I29" s="130">
        <v>0</v>
      </c>
      <c r="J29" s="131">
        <v>0</v>
      </c>
      <c r="K29" s="136">
        <v>1</v>
      </c>
      <c r="L29" s="131">
        <v>1</v>
      </c>
      <c r="M29" s="130">
        <v>0</v>
      </c>
      <c r="N29" s="131">
        <v>0</v>
      </c>
      <c r="O29" s="136">
        <v>3</v>
      </c>
      <c r="P29" s="131">
        <v>5</v>
      </c>
      <c r="Q29" s="130">
        <v>0</v>
      </c>
      <c r="R29" s="131">
        <v>0</v>
      </c>
      <c r="S29" s="136">
        <v>0</v>
      </c>
      <c r="T29" s="131">
        <v>0</v>
      </c>
      <c r="U29" s="137">
        <f t="shared" si="3"/>
        <v>4</v>
      </c>
      <c r="V29" s="241">
        <f t="shared" si="4"/>
        <v>8</v>
      </c>
      <c r="W29" s="157">
        <f t="shared" si="5"/>
        <v>12</v>
      </c>
    </row>
    <row r="30" spans="1:23" x14ac:dyDescent="0.3">
      <c r="A30" s="132" t="s">
        <v>563</v>
      </c>
      <c r="B30" s="129" t="s">
        <v>564</v>
      </c>
      <c r="C30" s="130">
        <v>0</v>
      </c>
      <c r="D30" s="131">
        <v>0</v>
      </c>
      <c r="E30" s="130">
        <v>0</v>
      </c>
      <c r="F30" s="131">
        <v>1</v>
      </c>
      <c r="G30" s="136">
        <v>0</v>
      </c>
      <c r="H30" s="131">
        <v>0</v>
      </c>
      <c r="I30" s="130">
        <v>0</v>
      </c>
      <c r="J30" s="131">
        <v>0</v>
      </c>
      <c r="K30" s="136">
        <v>0</v>
      </c>
      <c r="L30" s="131">
        <v>0</v>
      </c>
      <c r="M30" s="130">
        <v>0</v>
      </c>
      <c r="N30" s="131">
        <v>0</v>
      </c>
      <c r="O30" s="136">
        <v>0</v>
      </c>
      <c r="P30" s="131">
        <v>1</v>
      </c>
      <c r="Q30" s="130">
        <v>0</v>
      </c>
      <c r="R30" s="131">
        <v>0</v>
      </c>
      <c r="S30" s="136">
        <v>0</v>
      </c>
      <c r="T30" s="131">
        <v>0</v>
      </c>
      <c r="U30" s="137">
        <f t="shared" si="3"/>
        <v>0</v>
      </c>
      <c r="V30" s="241">
        <f t="shared" si="4"/>
        <v>2</v>
      </c>
      <c r="W30" s="157">
        <f t="shared" si="5"/>
        <v>2</v>
      </c>
    </row>
    <row r="31" spans="1:23" x14ac:dyDescent="0.3">
      <c r="A31" s="132" t="s">
        <v>523</v>
      </c>
      <c r="B31" s="129" t="s">
        <v>524</v>
      </c>
      <c r="C31" s="130">
        <v>0</v>
      </c>
      <c r="D31" s="131">
        <v>0</v>
      </c>
      <c r="E31" s="130">
        <v>0</v>
      </c>
      <c r="F31" s="131">
        <v>1</v>
      </c>
      <c r="G31" s="136">
        <v>0</v>
      </c>
      <c r="H31" s="131">
        <v>1</v>
      </c>
      <c r="I31" s="130">
        <v>1</v>
      </c>
      <c r="J31" s="131">
        <v>1</v>
      </c>
      <c r="K31" s="136">
        <v>1</v>
      </c>
      <c r="L31" s="131">
        <v>1</v>
      </c>
      <c r="M31" s="130">
        <v>0</v>
      </c>
      <c r="N31" s="131">
        <v>0</v>
      </c>
      <c r="O31" s="136">
        <v>35</v>
      </c>
      <c r="P31" s="131">
        <v>33</v>
      </c>
      <c r="Q31" s="130">
        <v>0</v>
      </c>
      <c r="R31" s="131">
        <v>1</v>
      </c>
      <c r="S31" s="136">
        <v>0</v>
      </c>
      <c r="T31" s="131">
        <v>1</v>
      </c>
      <c r="U31" s="137">
        <f t="shared" si="3"/>
        <v>37</v>
      </c>
      <c r="V31" s="241">
        <f t="shared" si="4"/>
        <v>39</v>
      </c>
      <c r="W31" s="157">
        <f t="shared" si="5"/>
        <v>76</v>
      </c>
    </row>
    <row r="32" spans="1:23" x14ac:dyDescent="0.3">
      <c r="A32" s="132" t="s">
        <v>561</v>
      </c>
      <c r="B32" s="129" t="s">
        <v>562</v>
      </c>
      <c r="C32" s="130">
        <v>0</v>
      </c>
      <c r="D32" s="131">
        <v>0</v>
      </c>
      <c r="E32" s="130">
        <v>0</v>
      </c>
      <c r="F32" s="131">
        <v>2</v>
      </c>
      <c r="G32" s="136">
        <v>0</v>
      </c>
      <c r="H32" s="131">
        <v>0</v>
      </c>
      <c r="I32" s="130">
        <v>0</v>
      </c>
      <c r="J32" s="131">
        <v>0</v>
      </c>
      <c r="K32" s="136">
        <v>0</v>
      </c>
      <c r="L32" s="131">
        <v>1</v>
      </c>
      <c r="M32" s="130">
        <v>0</v>
      </c>
      <c r="N32" s="131">
        <v>0</v>
      </c>
      <c r="O32" s="136">
        <v>0</v>
      </c>
      <c r="P32" s="131">
        <v>3</v>
      </c>
      <c r="Q32" s="130">
        <v>0</v>
      </c>
      <c r="R32" s="131">
        <v>0</v>
      </c>
      <c r="S32" s="136">
        <v>0</v>
      </c>
      <c r="T32" s="131">
        <v>0</v>
      </c>
      <c r="U32" s="137">
        <f t="shared" si="3"/>
        <v>0</v>
      </c>
      <c r="V32" s="241">
        <f t="shared" si="4"/>
        <v>6</v>
      </c>
      <c r="W32" s="157">
        <f t="shared" si="5"/>
        <v>6</v>
      </c>
    </row>
    <row r="33" spans="1:23" x14ac:dyDescent="0.3">
      <c r="A33" s="132" t="s">
        <v>559</v>
      </c>
      <c r="B33" s="129" t="s">
        <v>560</v>
      </c>
      <c r="C33" s="130">
        <v>0</v>
      </c>
      <c r="D33" s="131">
        <v>0</v>
      </c>
      <c r="E33" s="130">
        <v>0</v>
      </c>
      <c r="F33" s="131">
        <v>1</v>
      </c>
      <c r="G33" s="136">
        <v>0</v>
      </c>
      <c r="H33" s="131">
        <v>0</v>
      </c>
      <c r="I33" s="130">
        <v>0</v>
      </c>
      <c r="J33" s="131">
        <v>0</v>
      </c>
      <c r="K33" s="136">
        <v>1</v>
      </c>
      <c r="L33" s="131">
        <v>0</v>
      </c>
      <c r="M33" s="130">
        <v>0</v>
      </c>
      <c r="N33" s="131">
        <v>0</v>
      </c>
      <c r="O33" s="136">
        <v>14</v>
      </c>
      <c r="P33" s="131">
        <v>19</v>
      </c>
      <c r="Q33" s="130">
        <v>0</v>
      </c>
      <c r="R33" s="131">
        <v>2</v>
      </c>
      <c r="S33" s="136">
        <v>0</v>
      </c>
      <c r="T33" s="131">
        <v>0</v>
      </c>
      <c r="U33" s="137">
        <f t="shared" si="3"/>
        <v>15</v>
      </c>
      <c r="V33" s="241">
        <f t="shared" si="4"/>
        <v>22</v>
      </c>
      <c r="W33" s="157">
        <f t="shared" si="5"/>
        <v>37</v>
      </c>
    </row>
    <row r="34" spans="1:23" x14ac:dyDescent="0.3">
      <c r="A34" s="132" t="s">
        <v>577</v>
      </c>
      <c r="B34" s="129" t="s">
        <v>578</v>
      </c>
      <c r="C34" s="130">
        <v>0</v>
      </c>
      <c r="D34" s="131">
        <v>0</v>
      </c>
      <c r="E34" s="130">
        <v>1</v>
      </c>
      <c r="F34" s="131">
        <v>2</v>
      </c>
      <c r="G34" s="136">
        <v>1</v>
      </c>
      <c r="H34" s="131">
        <v>0</v>
      </c>
      <c r="I34" s="130">
        <v>0</v>
      </c>
      <c r="J34" s="131">
        <v>0</v>
      </c>
      <c r="K34" s="136">
        <v>0</v>
      </c>
      <c r="L34" s="131">
        <v>2</v>
      </c>
      <c r="M34" s="130">
        <v>0</v>
      </c>
      <c r="N34" s="131">
        <v>0</v>
      </c>
      <c r="O34" s="136">
        <v>64</v>
      </c>
      <c r="P34" s="131">
        <v>88</v>
      </c>
      <c r="Q34" s="130">
        <v>1</v>
      </c>
      <c r="R34" s="131">
        <v>0</v>
      </c>
      <c r="S34" s="136">
        <v>0</v>
      </c>
      <c r="T34" s="131">
        <v>0</v>
      </c>
      <c r="U34" s="137">
        <f t="shared" si="3"/>
        <v>67</v>
      </c>
      <c r="V34" s="241">
        <f t="shared" si="4"/>
        <v>92</v>
      </c>
      <c r="W34" s="157">
        <f t="shared" si="5"/>
        <v>159</v>
      </c>
    </row>
    <row r="35" spans="1:23" x14ac:dyDescent="0.3">
      <c r="A35" s="132" t="s">
        <v>555</v>
      </c>
      <c r="B35" s="129" t="s">
        <v>556</v>
      </c>
      <c r="C35" s="130">
        <v>0</v>
      </c>
      <c r="D35" s="131">
        <v>0</v>
      </c>
      <c r="E35" s="130">
        <v>1</v>
      </c>
      <c r="F35" s="131">
        <v>0</v>
      </c>
      <c r="G35" s="136">
        <v>0</v>
      </c>
      <c r="H35" s="131">
        <v>0</v>
      </c>
      <c r="I35" s="130">
        <v>1</v>
      </c>
      <c r="J35" s="131">
        <v>0</v>
      </c>
      <c r="K35" s="136">
        <v>0</v>
      </c>
      <c r="L35" s="131">
        <v>1</v>
      </c>
      <c r="M35" s="130">
        <v>0</v>
      </c>
      <c r="N35" s="131">
        <v>0</v>
      </c>
      <c r="O35" s="136">
        <v>34</v>
      </c>
      <c r="P35" s="131">
        <v>24</v>
      </c>
      <c r="Q35" s="130">
        <v>1</v>
      </c>
      <c r="R35" s="131">
        <v>2</v>
      </c>
      <c r="S35" s="136">
        <v>0</v>
      </c>
      <c r="T35" s="131">
        <v>0</v>
      </c>
      <c r="U35" s="137">
        <f t="shared" si="3"/>
        <v>37</v>
      </c>
      <c r="V35" s="241">
        <f t="shared" si="4"/>
        <v>27</v>
      </c>
      <c r="W35" s="157">
        <f t="shared" si="5"/>
        <v>64</v>
      </c>
    </row>
    <row r="36" spans="1:23" x14ac:dyDescent="0.3">
      <c r="A36" s="132" t="s">
        <v>565</v>
      </c>
      <c r="B36" s="129" t="s">
        <v>566</v>
      </c>
      <c r="C36" s="130">
        <v>0</v>
      </c>
      <c r="D36" s="131">
        <v>0</v>
      </c>
      <c r="E36" s="130">
        <v>1</v>
      </c>
      <c r="F36" s="131">
        <v>0</v>
      </c>
      <c r="G36" s="136">
        <v>0</v>
      </c>
      <c r="H36" s="131">
        <v>0</v>
      </c>
      <c r="I36" s="130">
        <v>0</v>
      </c>
      <c r="J36" s="131">
        <v>0</v>
      </c>
      <c r="K36" s="136">
        <v>0</v>
      </c>
      <c r="L36" s="131">
        <v>0</v>
      </c>
      <c r="M36" s="130">
        <v>0</v>
      </c>
      <c r="N36" s="131">
        <v>0</v>
      </c>
      <c r="O36" s="136">
        <v>2</v>
      </c>
      <c r="P36" s="131">
        <v>0</v>
      </c>
      <c r="Q36" s="130">
        <v>0</v>
      </c>
      <c r="R36" s="131">
        <v>0</v>
      </c>
      <c r="S36" s="136">
        <v>0</v>
      </c>
      <c r="T36" s="131">
        <v>1</v>
      </c>
      <c r="U36" s="137">
        <f t="shared" si="3"/>
        <v>3</v>
      </c>
      <c r="V36" s="241">
        <f t="shared" si="4"/>
        <v>1</v>
      </c>
      <c r="W36" s="157">
        <f t="shared" si="5"/>
        <v>4</v>
      </c>
    </row>
    <row r="37" spans="1:23" x14ac:dyDescent="0.3">
      <c r="A37" s="132" t="s">
        <v>567</v>
      </c>
      <c r="B37" s="129" t="s">
        <v>568</v>
      </c>
      <c r="C37" s="130">
        <v>0</v>
      </c>
      <c r="D37" s="131">
        <v>0</v>
      </c>
      <c r="E37" s="130">
        <v>1</v>
      </c>
      <c r="F37" s="131">
        <v>0</v>
      </c>
      <c r="G37" s="136">
        <v>0</v>
      </c>
      <c r="H37" s="131">
        <v>0</v>
      </c>
      <c r="I37" s="130">
        <v>0</v>
      </c>
      <c r="J37" s="131">
        <v>0</v>
      </c>
      <c r="K37" s="136">
        <v>0</v>
      </c>
      <c r="L37" s="131">
        <v>1</v>
      </c>
      <c r="M37" s="130">
        <v>0</v>
      </c>
      <c r="N37" s="131">
        <v>0</v>
      </c>
      <c r="O37" s="136">
        <v>2</v>
      </c>
      <c r="P37" s="131">
        <v>0</v>
      </c>
      <c r="Q37" s="130">
        <v>0</v>
      </c>
      <c r="R37" s="131">
        <v>0</v>
      </c>
      <c r="S37" s="136">
        <v>0</v>
      </c>
      <c r="T37" s="131">
        <v>0</v>
      </c>
      <c r="U37" s="137">
        <f t="shared" si="3"/>
        <v>3</v>
      </c>
      <c r="V37" s="241">
        <f t="shared" si="4"/>
        <v>1</v>
      </c>
      <c r="W37" s="157">
        <f t="shared" si="5"/>
        <v>4</v>
      </c>
    </row>
    <row r="38" spans="1:23" x14ac:dyDescent="0.3">
      <c r="A38" s="132" t="s">
        <v>529</v>
      </c>
      <c r="B38" s="129" t="s">
        <v>530</v>
      </c>
      <c r="C38" s="130">
        <v>0</v>
      </c>
      <c r="D38" s="131">
        <v>0</v>
      </c>
      <c r="E38" s="130">
        <v>0</v>
      </c>
      <c r="F38" s="131">
        <v>1</v>
      </c>
      <c r="G38" s="136">
        <v>0</v>
      </c>
      <c r="H38" s="131">
        <v>0</v>
      </c>
      <c r="I38" s="130">
        <v>0</v>
      </c>
      <c r="J38" s="131">
        <v>0</v>
      </c>
      <c r="K38" s="136">
        <v>0</v>
      </c>
      <c r="L38" s="131">
        <v>0</v>
      </c>
      <c r="M38" s="130">
        <v>0</v>
      </c>
      <c r="N38" s="131">
        <v>0</v>
      </c>
      <c r="O38" s="136">
        <v>0</v>
      </c>
      <c r="P38" s="131">
        <v>0</v>
      </c>
      <c r="Q38" s="130">
        <v>0</v>
      </c>
      <c r="R38" s="131">
        <v>0</v>
      </c>
      <c r="S38" s="136">
        <v>0</v>
      </c>
      <c r="T38" s="131">
        <v>0</v>
      </c>
      <c r="U38" s="137">
        <f t="shared" si="3"/>
        <v>0</v>
      </c>
      <c r="V38" s="241">
        <f t="shared" si="4"/>
        <v>1</v>
      </c>
      <c r="W38" s="157">
        <f t="shared" si="5"/>
        <v>1</v>
      </c>
    </row>
    <row r="39" spans="1:23" x14ac:dyDescent="0.3">
      <c r="A39" s="132" t="s">
        <v>581</v>
      </c>
      <c r="B39" s="129" t="s">
        <v>582</v>
      </c>
      <c r="C39" s="130">
        <v>0</v>
      </c>
      <c r="D39" s="131">
        <v>0</v>
      </c>
      <c r="E39" s="130">
        <v>0</v>
      </c>
      <c r="F39" s="131">
        <v>0</v>
      </c>
      <c r="G39" s="136">
        <v>0</v>
      </c>
      <c r="H39" s="131">
        <v>0</v>
      </c>
      <c r="I39" s="130">
        <v>0</v>
      </c>
      <c r="J39" s="131">
        <v>0</v>
      </c>
      <c r="K39" s="136">
        <v>0</v>
      </c>
      <c r="L39" s="131">
        <v>0</v>
      </c>
      <c r="M39" s="130">
        <v>0</v>
      </c>
      <c r="N39" s="131">
        <v>0</v>
      </c>
      <c r="O39" s="136">
        <v>0</v>
      </c>
      <c r="P39" s="131">
        <v>1</v>
      </c>
      <c r="Q39" s="130">
        <v>0</v>
      </c>
      <c r="R39" s="131">
        <v>0</v>
      </c>
      <c r="S39" s="136">
        <v>0</v>
      </c>
      <c r="T39" s="131">
        <v>0</v>
      </c>
      <c r="U39" s="137">
        <f t="shared" si="3"/>
        <v>0</v>
      </c>
      <c r="V39" s="241">
        <f t="shared" si="4"/>
        <v>1</v>
      </c>
      <c r="W39" s="157">
        <f t="shared" si="5"/>
        <v>1</v>
      </c>
    </row>
    <row r="40" spans="1:23" x14ac:dyDescent="0.3">
      <c r="A40" s="132" t="s">
        <v>551</v>
      </c>
      <c r="B40" s="129" t="s">
        <v>552</v>
      </c>
      <c r="C40" s="130">
        <v>0</v>
      </c>
      <c r="D40" s="131">
        <v>0</v>
      </c>
      <c r="E40" s="130">
        <v>2</v>
      </c>
      <c r="F40" s="131">
        <v>2</v>
      </c>
      <c r="G40" s="136">
        <v>0</v>
      </c>
      <c r="H40" s="131">
        <v>0</v>
      </c>
      <c r="I40" s="130">
        <v>0</v>
      </c>
      <c r="J40" s="131">
        <v>0</v>
      </c>
      <c r="K40" s="136">
        <v>0</v>
      </c>
      <c r="L40" s="131">
        <v>0</v>
      </c>
      <c r="M40" s="130">
        <v>0</v>
      </c>
      <c r="N40" s="131">
        <v>0</v>
      </c>
      <c r="O40" s="136">
        <v>4</v>
      </c>
      <c r="P40" s="131">
        <v>2</v>
      </c>
      <c r="Q40" s="130">
        <v>0</v>
      </c>
      <c r="R40" s="131">
        <v>0</v>
      </c>
      <c r="S40" s="136">
        <v>0</v>
      </c>
      <c r="T40" s="131">
        <v>0</v>
      </c>
      <c r="U40" s="137">
        <f t="shared" si="3"/>
        <v>6</v>
      </c>
      <c r="V40" s="241">
        <f t="shared" si="4"/>
        <v>4</v>
      </c>
      <c r="W40" s="157">
        <f t="shared" si="5"/>
        <v>10</v>
      </c>
    </row>
    <row r="41" spans="1:23" x14ac:dyDescent="0.3">
      <c r="A41" s="132" t="s">
        <v>509</v>
      </c>
      <c r="B41" s="129" t="s">
        <v>510</v>
      </c>
      <c r="C41" s="130">
        <v>0</v>
      </c>
      <c r="D41" s="131">
        <v>0</v>
      </c>
      <c r="E41" s="130">
        <v>0</v>
      </c>
      <c r="F41" s="131">
        <v>0</v>
      </c>
      <c r="G41" s="136">
        <v>0</v>
      </c>
      <c r="H41" s="131">
        <v>0</v>
      </c>
      <c r="I41" s="130">
        <v>0</v>
      </c>
      <c r="J41" s="131">
        <v>0</v>
      </c>
      <c r="K41" s="136">
        <v>1</v>
      </c>
      <c r="L41" s="131">
        <v>1</v>
      </c>
      <c r="M41" s="130">
        <v>0</v>
      </c>
      <c r="N41" s="131">
        <v>0</v>
      </c>
      <c r="O41" s="136">
        <v>0</v>
      </c>
      <c r="P41" s="131">
        <v>1</v>
      </c>
      <c r="Q41" s="130">
        <v>0</v>
      </c>
      <c r="R41" s="131">
        <v>0</v>
      </c>
      <c r="S41" s="136">
        <v>0</v>
      </c>
      <c r="T41" s="131">
        <v>0</v>
      </c>
      <c r="U41" s="137">
        <f t="shared" si="3"/>
        <v>1</v>
      </c>
      <c r="V41" s="241">
        <f t="shared" si="4"/>
        <v>2</v>
      </c>
      <c r="W41" s="157">
        <f t="shared" si="5"/>
        <v>3</v>
      </c>
    </row>
    <row r="42" spans="1:23" x14ac:dyDescent="0.3">
      <c r="A42" s="132" t="s">
        <v>553</v>
      </c>
      <c r="B42" s="129" t="s">
        <v>554</v>
      </c>
      <c r="C42" s="130">
        <v>1</v>
      </c>
      <c r="D42" s="131">
        <v>0</v>
      </c>
      <c r="E42" s="130">
        <v>1</v>
      </c>
      <c r="F42" s="131">
        <v>0</v>
      </c>
      <c r="G42" s="136">
        <v>0</v>
      </c>
      <c r="H42" s="131">
        <v>0</v>
      </c>
      <c r="I42" s="130">
        <v>0</v>
      </c>
      <c r="J42" s="131">
        <v>0</v>
      </c>
      <c r="K42" s="136">
        <v>0</v>
      </c>
      <c r="L42" s="131">
        <v>0</v>
      </c>
      <c r="M42" s="130">
        <v>0</v>
      </c>
      <c r="N42" s="131">
        <v>0</v>
      </c>
      <c r="O42" s="136">
        <v>11</v>
      </c>
      <c r="P42" s="131">
        <v>18</v>
      </c>
      <c r="Q42" s="130">
        <v>0</v>
      </c>
      <c r="R42" s="131">
        <v>1</v>
      </c>
      <c r="S42" s="136">
        <v>0</v>
      </c>
      <c r="T42" s="131">
        <v>0</v>
      </c>
      <c r="U42" s="137">
        <f t="shared" si="3"/>
        <v>13</v>
      </c>
      <c r="V42" s="241">
        <f t="shared" si="4"/>
        <v>19</v>
      </c>
      <c r="W42" s="157">
        <f t="shared" si="5"/>
        <v>32</v>
      </c>
    </row>
    <row r="43" spans="1:23" x14ac:dyDescent="0.3">
      <c r="A43" s="132" t="s">
        <v>579</v>
      </c>
      <c r="B43" s="129" t="s">
        <v>580</v>
      </c>
      <c r="C43" s="130">
        <v>0</v>
      </c>
      <c r="D43" s="131">
        <v>0</v>
      </c>
      <c r="E43" s="130">
        <v>0</v>
      </c>
      <c r="F43" s="131">
        <v>0</v>
      </c>
      <c r="G43" s="136">
        <v>0</v>
      </c>
      <c r="H43" s="131">
        <v>0</v>
      </c>
      <c r="I43" s="130">
        <v>0</v>
      </c>
      <c r="J43" s="131">
        <v>0</v>
      </c>
      <c r="K43" s="136">
        <v>0</v>
      </c>
      <c r="L43" s="131">
        <v>1</v>
      </c>
      <c r="M43" s="130">
        <v>0</v>
      </c>
      <c r="N43" s="131">
        <v>0</v>
      </c>
      <c r="O43" s="136">
        <v>9</v>
      </c>
      <c r="P43" s="131">
        <v>5</v>
      </c>
      <c r="Q43" s="130">
        <v>0</v>
      </c>
      <c r="R43" s="131">
        <v>0</v>
      </c>
      <c r="S43" s="136">
        <v>0</v>
      </c>
      <c r="T43" s="131">
        <v>0</v>
      </c>
      <c r="U43" s="137">
        <f t="shared" si="3"/>
        <v>9</v>
      </c>
      <c r="V43" s="241">
        <f t="shared" si="4"/>
        <v>6</v>
      </c>
      <c r="W43" s="157">
        <f t="shared" si="5"/>
        <v>15</v>
      </c>
    </row>
    <row r="44" spans="1:23" x14ac:dyDescent="0.3">
      <c r="A44" s="132" t="s">
        <v>533</v>
      </c>
      <c r="B44" s="129" t="s">
        <v>534</v>
      </c>
      <c r="C44" s="130">
        <v>0</v>
      </c>
      <c r="D44" s="131">
        <v>0</v>
      </c>
      <c r="E44" s="130">
        <v>0</v>
      </c>
      <c r="F44" s="131">
        <v>1</v>
      </c>
      <c r="G44" s="136">
        <v>0</v>
      </c>
      <c r="H44" s="131">
        <v>0</v>
      </c>
      <c r="I44" s="130">
        <v>0</v>
      </c>
      <c r="J44" s="131">
        <v>1</v>
      </c>
      <c r="K44" s="136">
        <v>0</v>
      </c>
      <c r="L44" s="131">
        <v>0</v>
      </c>
      <c r="M44" s="130">
        <v>0</v>
      </c>
      <c r="N44" s="131">
        <v>0</v>
      </c>
      <c r="O44" s="136">
        <v>0</v>
      </c>
      <c r="P44" s="131">
        <v>3</v>
      </c>
      <c r="Q44" s="130">
        <v>0</v>
      </c>
      <c r="R44" s="131">
        <v>0</v>
      </c>
      <c r="S44" s="136">
        <v>0</v>
      </c>
      <c r="T44" s="131">
        <v>0</v>
      </c>
      <c r="U44" s="137">
        <f t="shared" si="3"/>
        <v>0</v>
      </c>
      <c r="V44" s="241">
        <f t="shared" si="4"/>
        <v>5</v>
      </c>
      <c r="W44" s="157">
        <f t="shared" si="5"/>
        <v>5</v>
      </c>
    </row>
    <row r="45" spans="1:23" x14ac:dyDescent="0.3">
      <c r="A45" s="132" t="s">
        <v>535</v>
      </c>
      <c r="B45" s="129" t="s">
        <v>536</v>
      </c>
      <c r="C45" s="130">
        <v>0</v>
      </c>
      <c r="D45" s="131">
        <v>0</v>
      </c>
      <c r="E45" s="130">
        <v>0</v>
      </c>
      <c r="F45" s="131">
        <v>0</v>
      </c>
      <c r="G45" s="136">
        <v>0</v>
      </c>
      <c r="H45" s="131">
        <v>0</v>
      </c>
      <c r="I45" s="130">
        <v>0</v>
      </c>
      <c r="J45" s="131">
        <v>0</v>
      </c>
      <c r="K45" s="136">
        <v>0</v>
      </c>
      <c r="L45" s="131">
        <v>0</v>
      </c>
      <c r="M45" s="130">
        <v>0</v>
      </c>
      <c r="N45" s="131">
        <v>0</v>
      </c>
      <c r="O45" s="136">
        <v>2</v>
      </c>
      <c r="P45" s="131">
        <v>0</v>
      </c>
      <c r="Q45" s="130">
        <v>0</v>
      </c>
      <c r="R45" s="131">
        <v>0</v>
      </c>
      <c r="S45" s="136">
        <v>0</v>
      </c>
      <c r="T45" s="131">
        <v>0</v>
      </c>
      <c r="U45" s="137">
        <f t="shared" si="3"/>
        <v>2</v>
      </c>
      <c r="V45" s="241">
        <f t="shared" si="4"/>
        <v>0</v>
      </c>
      <c r="W45" s="157">
        <f t="shared" si="5"/>
        <v>2</v>
      </c>
    </row>
    <row r="46" spans="1:23" x14ac:dyDescent="0.3">
      <c r="A46" s="132" t="s">
        <v>569</v>
      </c>
      <c r="B46" s="129" t="s">
        <v>570</v>
      </c>
      <c r="C46" s="130">
        <v>0</v>
      </c>
      <c r="D46" s="131">
        <v>0</v>
      </c>
      <c r="E46" s="130">
        <v>0</v>
      </c>
      <c r="F46" s="131">
        <v>0</v>
      </c>
      <c r="G46" s="136">
        <v>0</v>
      </c>
      <c r="H46" s="131">
        <v>0</v>
      </c>
      <c r="I46" s="130">
        <v>0</v>
      </c>
      <c r="J46" s="131">
        <v>0</v>
      </c>
      <c r="K46" s="136">
        <v>0</v>
      </c>
      <c r="L46" s="131">
        <v>1</v>
      </c>
      <c r="M46" s="130">
        <v>0</v>
      </c>
      <c r="N46" s="131">
        <v>0</v>
      </c>
      <c r="O46" s="136">
        <v>1</v>
      </c>
      <c r="P46" s="131">
        <v>2</v>
      </c>
      <c r="Q46" s="130">
        <v>0</v>
      </c>
      <c r="R46" s="131">
        <v>0</v>
      </c>
      <c r="S46" s="136">
        <v>0</v>
      </c>
      <c r="T46" s="131">
        <v>0</v>
      </c>
      <c r="U46" s="137">
        <f t="shared" si="3"/>
        <v>1</v>
      </c>
      <c r="V46" s="241">
        <f t="shared" si="4"/>
        <v>3</v>
      </c>
      <c r="W46" s="157">
        <f t="shared" si="5"/>
        <v>4</v>
      </c>
    </row>
    <row r="47" spans="1:23" x14ac:dyDescent="0.3">
      <c r="A47" s="132" t="s">
        <v>539</v>
      </c>
      <c r="B47" s="129" t="s">
        <v>540</v>
      </c>
      <c r="C47" s="130">
        <v>0</v>
      </c>
      <c r="D47" s="131">
        <v>0</v>
      </c>
      <c r="E47" s="130">
        <v>0</v>
      </c>
      <c r="F47" s="131">
        <v>0</v>
      </c>
      <c r="G47" s="136">
        <v>0</v>
      </c>
      <c r="H47" s="131">
        <v>0</v>
      </c>
      <c r="I47" s="130">
        <v>0</v>
      </c>
      <c r="J47" s="131">
        <v>0</v>
      </c>
      <c r="K47" s="136">
        <v>1</v>
      </c>
      <c r="L47" s="131">
        <v>3</v>
      </c>
      <c r="M47" s="130">
        <v>0</v>
      </c>
      <c r="N47" s="131">
        <v>0</v>
      </c>
      <c r="O47" s="136">
        <v>0</v>
      </c>
      <c r="P47" s="131">
        <v>0</v>
      </c>
      <c r="Q47" s="130">
        <v>0</v>
      </c>
      <c r="R47" s="131">
        <v>0</v>
      </c>
      <c r="S47" s="136">
        <v>0</v>
      </c>
      <c r="T47" s="131">
        <v>0</v>
      </c>
      <c r="U47" s="137">
        <f t="shared" si="3"/>
        <v>1</v>
      </c>
      <c r="V47" s="241">
        <f t="shared" si="4"/>
        <v>3</v>
      </c>
      <c r="W47" s="157">
        <f t="shared" si="5"/>
        <v>4</v>
      </c>
    </row>
    <row r="48" spans="1:23" x14ac:dyDescent="0.3">
      <c r="A48" s="132" t="s">
        <v>537</v>
      </c>
      <c r="B48" s="129" t="s">
        <v>538</v>
      </c>
      <c r="C48" s="130">
        <v>0</v>
      </c>
      <c r="D48" s="131">
        <v>0</v>
      </c>
      <c r="E48" s="130">
        <v>0</v>
      </c>
      <c r="F48" s="131">
        <v>0</v>
      </c>
      <c r="G48" s="136">
        <v>0</v>
      </c>
      <c r="H48" s="131">
        <v>0</v>
      </c>
      <c r="I48" s="130">
        <v>0</v>
      </c>
      <c r="J48" s="131">
        <v>0</v>
      </c>
      <c r="K48" s="136">
        <v>0</v>
      </c>
      <c r="L48" s="131">
        <v>0</v>
      </c>
      <c r="M48" s="130">
        <v>0</v>
      </c>
      <c r="N48" s="131">
        <v>0</v>
      </c>
      <c r="O48" s="136">
        <v>1</v>
      </c>
      <c r="P48" s="131">
        <v>7</v>
      </c>
      <c r="Q48" s="130">
        <v>0</v>
      </c>
      <c r="R48" s="131">
        <v>0</v>
      </c>
      <c r="S48" s="136">
        <v>0</v>
      </c>
      <c r="T48" s="131">
        <v>0</v>
      </c>
      <c r="U48" s="137">
        <f t="shared" si="3"/>
        <v>1</v>
      </c>
      <c r="V48" s="241">
        <f t="shared" si="4"/>
        <v>7</v>
      </c>
      <c r="W48" s="157">
        <f t="shared" si="5"/>
        <v>8</v>
      </c>
    </row>
    <row r="49" spans="1:23" x14ac:dyDescent="0.3">
      <c r="A49" s="132" t="s">
        <v>505</v>
      </c>
      <c r="B49" s="129" t="s">
        <v>506</v>
      </c>
      <c r="C49" s="130">
        <v>0</v>
      </c>
      <c r="D49" s="131">
        <v>0</v>
      </c>
      <c r="E49" s="130">
        <v>11</v>
      </c>
      <c r="F49" s="131">
        <v>8</v>
      </c>
      <c r="G49" s="136">
        <v>0</v>
      </c>
      <c r="H49" s="131">
        <v>1</v>
      </c>
      <c r="I49" s="130">
        <v>2</v>
      </c>
      <c r="J49" s="131">
        <v>1</v>
      </c>
      <c r="K49" s="136">
        <v>6</v>
      </c>
      <c r="L49" s="131">
        <v>12</v>
      </c>
      <c r="M49" s="130">
        <v>0</v>
      </c>
      <c r="N49" s="131">
        <v>1</v>
      </c>
      <c r="O49" s="136">
        <v>93</v>
      </c>
      <c r="P49" s="131">
        <v>78</v>
      </c>
      <c r="Q49" s="130">
        <v>5</v>
      </c>
      <c r="R49" s="131">
        <v>7</v>
      </c>
      <c r="S49" s="136">
        <v>2</v>
      </c>
      <c r="T49" s="131">
        <v>0</v>
      </c>
      <c r="U49" s="137">
        <f t="shared" si="3"/>
        <v>119</v>
      </c>
      <c r="V49" s="241">
        <f t="shared" si="4"/>
        <v>108</v>
      </c>
      <c r="W49" s="157">
        <f t="shared" si="5"/>
        <v>227</v>
      </c>
    </row>
    <row r="50" spans="1:23" x14ac:dyDescent="0.3">
      <c r="A50" s="132" t="s">
        <v>511</v>
      </c>
      <c r="B50" s="129" t="s">
        <v>512</v>
      </c>
      <c r="C50" s="130">
        <v>0</v>
      </c>
      <c r="D50" s="131">
        <v>0</v>
      </c>
      <c r="E50" s="130">
        <v>0</v>
      </c>
      <c r="F50" s="131">
        <v>0</v>
      </c>
      <c r="G50" s="136">
        <v>0</v>
      </c>
      <c r="H50" s="131">
        <v>0</v>
      </c>
      <c r="I50" s="130">
        <v>0</v>
      </c>
      <c r="J50" s="131">
        <v>0</v>
      </c>
      <c r="K50" s="136">
        <v>0</v>
      </c>
      <c r="L50" s="131">
        <v>0</v>
      </c>
      <c r="M50" s="130">
        <v>0</v>
      </c>
      <c r="N50" s="131">
        <v>0</v>
      </c>
      <c r="O50" s="136">
        <v>0</v>
      </c>
      <c r="P50" s="131">
        <v>2</v>
      </c>
      <c r="Q50" s="130">
        <v>0</v>
      </c>
      <c r="R50" s="131">
        <v>0</v>
      </c>
      <c r="S50" s="136">
        <v>0</v>
      </c>
      <c r="T50" s="131">
        <v>0</v>
      </c>
      <c r="U50" s="137">
        <f t="shared" si="3"/>
        <v>0</v>
      </c>
      <c r="V50" s="241">
        <f t="shared" si="4"/>
        <v>2</v>
      </c>
      <c r="W50" s="157">
        <f t="shared" si="5"/>
        <v>2</v>
      </c>
    </row>
    <row r="51" spans="1:23" x14ac:dyDescent="0.3">
      <c r="A51" s="132" t="s">
        <v>541</v>
      </c>
      <c r="B51" s="129" t="s">
        <v>542</v>
      </c>
      <c r="C51" s="130">
        <v>0</v>
      </c>
      <c r="D51" s="131">
        <v>0</v>
      </c>
      <c r="E51" s="130">
        <v>0</v>
      </c>
      <c r="F51" s="131">
        <v>1</v>
      </c>
      <c r="G51" s="136">
        <v>0</v>
      </c>
      <c r="H51" s="131">
        <v>0</v>
      </c>
      <c r="I51" s="130">
        <v>0</v>
      </c>
      <c r="J51" s="131">
        <v>0</v>
      </c>
      <c r="K51" s="136">
        <v>0</v>
      </c>
      <c r="L51" s="131">
        <v>1</v>
      </c>
      <c r="M51" s="130">
        <v>0</v>
      </c>
      <c r="N51" s="131">
        <v>0</v>
      </c>
      <c r="O51" s="136">
        <v>0</v>
      </c>
      <c r="P51" s="131">
        <v>1</v>
      </c>
      <c r="Q51" s="130">
        <v>0</v>
      </c>
      <c r="R51" s="131">
        <v>0</v>
      </c>
      <c r="S51" s="136">
        <v>0</v>
      </c>
      <c r="T51" s="131">
        <v>0</v>
      </c>
      <c r="U51" s="137">
        <f t="shared" si="3"/>
        <v>0</v>
      </c>
      <c r="V51" s="241">
        <f t="shared" si="4"/>
        <v>3</v>
      </c>
      <c r="W51" s="157">
        <f t="shared" si="5"/>
        <v>3</v>
      </c>
    </row>
    <row r="52" spans="1:23" x14ac:dyDescent="0.3">
      <c r="A52" s="132" t="s">
        <v>549</v>
      </c>
      <c r="B52" s="129" t="s">
        <v>550</v>
      </c>
      <c r="C52" s="130">
        <v>0</v>
      </c>
      <c r="D52" s="131">
        <v>0</v>
      </c>
      <c r="E52" s="130">
        <v>0</v>
      </c>
      <c r="F52" s="131">
        <v>2</v>
      </c>
      <c r="G52" s="136">
        <v>0</v>
      </c>
      <c r="H52" s="131">
        <v>0</v>
      </c>
      <c r="I52" s="130">
        <v>0</v>
      </c>
      <c r="J52" s="131">
        <v>0</v>
      </c>
      <c r="K52" s="136">
        <v>0</v>
      </c>
      <c r="L52" s="131">
        <v>0</v>
      </c>
      <c r="M52" s="130">
        <v>0</v>
      </c>
      <c r="N52" s="131">
        <v>0</v>
      </c>
      <c r="O52" s="136">
        <v>1</v>
      </c>
      <c r="P52" s="131">
        <v>3</v>
      </c>
      <c r="Q52" s="130">
        <v>0</v>
      </c>
      <c r="R52" s="131">
        <v>0</v>
      </c>
      <c r="S52" s="136">
        <v>1</v>
      </c>
      <c r="T52" s="131">
        <v>0</v>
      </c>
      <c r="U52" s="137">
        <f t="shared" si="3"/>
        <v>2</v>
      </c>
      <c r="V52" s="241">
        <f t="shared" si="4"/>
        <v>5</v>
      </c>
      <c r="W52" s="157">
        <f t="shared" si="5"/>
        <v>7</v>
      </c>
    </row>
    <row r="53" spans="1:23" s="128" customFormat="1" ht="13.8" x14ac:dyDescent="0.3">
      <c r="A53" s="384" t="s">
        <v>684</v>
      </c>
      <c r="B53" s="388"/>
      <c r="C53" s="150">
        <f>SUM(C54:C74)</f>
        <v>0</v>
      </c>
      <c r="D53" s="151">
        <f t="shared" ref="D53:T53" si="7">SUM(D54:D74)</f>
        <v>0</v>
      </c>
      <c r="E53" s="150">
        <f t="shared" si="7"/>
        <v>1</v>
      </c>
      <c r="F53" s="151">
        <f t="shared" si="7"/>
        <v>1</v>
      </c>
      <c r="G53" s="312">
        <f t="shared" si="7"/>
        <v>0</v>
      </c>
      <c r="H53" s="151">
        <f t="shared" si="7"/>
        <v>0</v>
      </c>
      <c r="I53" s="150">
        <f t="shared" si="7"/>
        <v>1</v>
      </c>
      <c r="J53" s="151">
        <f t="shared" si="7"/>
        <v>1</v>
      </c>
      <c r="K53" s="312">
        <f t="shared" si="7"/>
        <v>5</v>
      </c>
      <c r="L53" s="151">
        <f t="shared" si="7"/>
        <v>6</v>
      </c>
      <c r="M53" s="150">
        <f t="shared" si="7"/>
        <v>0</v>
      </c>
      <c r="N53" s="151">
        <f t="shared" si="7"/>
        <v>0</v>
      </c>
      <c r="O53" s="312">
        <f t="shared" si="7"/>
        <v>27</v>
      </c>
      <c r="P53" s="151">
        <f t="shared" si="7"/>
        <v>15</v>
      </c>
      <c r="Q53" s="150">
        <f t="shared" si="7"/>
        <v>1</v>
      </c>
      <c r="R53" s="151">
        <f t="shared" si="7"/>
        <v>0</v>
      </c>
      <c r="S53" s="312">
        <f t="shared" si="7"/>
        <v>1</v>
      </c>
      <c r="T53" s="151">
        <f t="shared" si="7"/>
        <v>0</v>
      </c>
      <c r="U53" s="150">
        <f t="shared" ref="U53" si="8">SUM(U54:U74)</f>
        <v>36</v>
      </c>
      <c r="V53" s="151">
        <f t="shared" ref="V53" si="9">SUM(V54:V74)</f>
        <v>23</v>
      </c>
      <c r="W53" s="152">
        <f>SUM(W54:W74)</f>
        <v>59</v>
      </c>
    </row>
    <row r="54" spans="1:23" x14ac:dyDescent="0.3">
      <c r="A54" s="132" t="s">
        <v>587</v>
      </c>
      <c r="B54" s="129" t="s">
        <v>588</v>
      </c>
      <c r="C54" s="130">
        <v>0</v>
      </c>
      <c r="D54" s="131">
        <v>0</v>
      </c>
      <c r="E54" s="130">
        <v>0</v>
      </c>
      <c r="F54" s="131">
        <v>0</v>
      </c>
      <c r="G54" s="136">
        <v>0</v>
      </c>
      <c r="H54" s="131">
        <v>0</v>
      </c>
      <c r="I54" s="130">
        <v>0</v>
      </c>
      <c r="J54" s="131">
        <v>0</v>
      </c>
      <c r="K54" s="136">
        <v>0</v>
      </c>
      <c r="L54" s="131">
        <v>0</v>
      </c>
      <c r="M54" s="130"/>
      <c r="N54" s="131">
        <v>0</v>
      </c>
      <c r="O54" s="136">
        <v>0</v>
      </c>
      <c r="P54" s="131">
        <v>1</v>
      </c>
      <c r="Q54" s="130">
        <v>0</v>
      </c>
      <c r="R54" s="131">
        <v>0</v>
      </c>
      <c r="S54" s="136">
        <v>0</v>
      </c>
      <c r="T54" s="131">
        <v>0</v>
      </c>
      <c r="U54" s="137">
        <f t="shared" si="3"/>
        <v>0</v>
      </c>
      <c r="V54" s="241">
        <f t="shared" si="4"/>
        <v>1</v>
      </c>
      <c r="W54" s="157">
        <f t="shared" si="5"/>
        <v>1</v>
      </c>
    </row>
    <row r="55" spans="1:23" x14ac:dyDescent="0.3">
      <c r="A55" s="132" t="s">
        <v>589</v>
      </c>
      <c r="B55" s="129" t="s">
        <v>590</v>
      </c>
      <c r="C55" s="130">
        <v>0</v>
      </c>
      <c r="D55" s="131">
        <v>0</v>
      </c>
      <c r="E55" s="130">
        <v>0</v>
      </c>
      <c r="F55" s="131">
        <v>0</v>
      </c>
      <c r="G55" s="136">
        <v>0</v>
      </c>
      <c r="H55" s="131">
        <v>0</v>
      </c>
      <c r="I55" s="130">
        <v>0</v>
      </c>
      <c r="J55" s="131">
        <v>0</v>
      </c>
      <c r="K55" s="136">
        <v>1</v>
      </c>
      <c r="L55" s="131">
        <v>0</v>
      </c>
      <c r="M55" s="130">
        <v>0</v>
      </c>
      <c r="N55" s="131">
        <v>0</v>
      </c>
      <c r="O55" s="136">
        <v>0</v>
      </c>
      <c r="P55" s="131">
        <v>0</v>
      </c>
      <c r="Q55" s="130">
        <v>0</v>
      </c>
      <c r="R55" s="131">
        <v>0</v>
      </c>
      <c r="S55" s="136">
        <v>0</v>
      </c>
      <c r="T55" s="131">
        <v>0</v>
      </c>
      <c r="U55" s="137">
        <f t="shared" si="3"/>
        <v>1</v>
      </c>
      <c r="V55" s="241">
        <f t="shared" si="4"/>
        <v>0</v>
      </c>
      <c r="W55" s="157">
        <f t="shared" si="5"/>
        <v>1</v>
      </c>
    </row>
    <row r="56" spans="1:23" x14ac:dyDescent="0.3">
      <c r="A56" s="132" t="s">
        <v>591</v>
      </c>
      <c r="B56" s="129" t="s">
        <v>592</v>
      </c>
      <c r="C56" s="130">
        <v>0</v>
      </c>
      <c r="D56" s="131">
        <v>0</v>
      </c>
      <c r="E56" s="130">
        <v>0</v>
      </c>
      <c r="F56" s="131">
        <v>0</v>
      </c>
      <c r="G56" s="136">
        <v>0</v>
      </c>
      <c r="H56" s="131">
        <v>0</v>
      </c>
      <c r="I56" s="130">
        <v>0</v>
      </c>
      <c r="J56" s="131">
        <v>0</v>
      </c>
      <c r="K56" s="136">
        <v>0</v>
      </c>
      <c r="L56" s="131">
        <v>0</v>
      </c>
      <c r="M56" s="130">
        <v>0</v>
      </c>
      <c r="N56" s="131">
        <v>0</v>
      </c>
      <c r="O56" s="136">
        <v>2</v>
      </c>
      <c r="P56" s="131">
        <v>0</v>
      </c>
      <c r="Q56" s="130">
        <v>0</v>
      </c>
      <c r="R56" s="131">
        <v>0</v>
      </c>
      <c r="S56" s="136">
        <v>0</v>
      </c>
      <c r="T56" s="131">
        <v>0</v>
      </c>
      <c r="U56" s="137">
        <f t="shared" si="3"/>
        <v>2</v>
      </c>
      <c r="V56" s="241">
        <f t="shared" si="4"/>
        <v>0</v>
      </c>
      <c r="W56" s="157">
        <f t="shared" si="5"/>
        <v>2</v>
      </c>
    </row>
    <row r="57" spans="1:23" x14ac:dyDescent="0.3">
      <c r="A57" s="132" t="s">
        <v>593</v>
      </c>
      <c r="B57" s="129" t="s">
        <v>594</v>
      </c>
      <c r="C57" s="130">
        <v>0</v>
      </c>
      <c r="D57" s="131">
        <v>0</v>
      </c>
      <c r="E57" s="130">
        <v>0</v>
      </c>
      <c r="F57" s="131">
        <v>0</v>
      </c>
      <c r="G57" s="136">
        <v>0</v>
      </c>
      <c r="H57" s="131">
        <v>0</v>
      </c>
      <c r="I57" s="130">
        <v>0</v>
      </c>
      <c r="J57" s="131">
        <v>0</v>
      </c>
      <c r="K57" s="136">
        <v>0</v>
      </c>
      <c r="L57" s="131">
        <v>1</v>
      </c>
      <c r="M57" s="130">
        <v>0</v>
      </c>
      <c r="N57" s="131">
        <v>0</v>
      </c>
      <c r="O57" s="136">
        <v>0</v>
      </c>
      <c r="P57" s="131">
        <v>0</v>
      </c>
      <c r="Q57" s="130">
        <v>0</v>
      </c>
      <c r="R57" s="131">
        <v>0</v>
      </c>
      <c r="S57" s="136">
        <v>1</v>
      </c>
      <c r="T57" s="131">
        <v>0</v>
      </c>
      <c r="U57" s="137">
        <f t="shared" si="3"/>
        <v>1</v>
      </c>
      <c r="V57" s="241">
        <f t="shared" si="4"/>
        <v>1</v>
      </c>
      <c r="W57" s="157">
        <f t="shared" si="5"/>
        <v>2</v>
      </c>
    </row>
    <row r="58" spans="1:23" x14ac:dyDescent="0.3">
      <c r="A58" s="132" t="s">
        <v>597</v>
      </c>
      <c r="B58" s="129" t="s">
        <v>598</v>
      </c>
      <c r="C58" s="130">
        <v>0</v>
      </c>
      <c r="D58" s="131">
        <v>0</v>
      </c>
      <c r="E58" s="130">
        <v>0</v>
      </c>
      <c r="F58" s="131">
        <v>0</v>
      </c>
      <c r="G58" s="136">
        <v>0</v>
      </c>
      <c r="H58" s="131">
        <v>0</v>
      </c>
      <c r="I58" s="130">
        <v>0</v>
      </c>
      <c r="J58" s="131">
        <v>0</v>
      </c>
      <c r="K58" s="136">
        <v>0</v>
      </c>
      <c r="L58" s="131">
        <v>0</v>
      </c>
      <c r="M58" s="130">
        <v>0</v>
      </c>
      <c r="N58" s="131">
        <v>0</v>
      </c>
      <c r="O58" s="136">
        <v>2</v>
      </c>
      <c r="P58" s="131">
        <v>0</v>
      </c>
      <c r="Q58" s="130">
        <v>0</v>
      </c>
      <c r="R58" s="131">
        <v>0</v>
      </c>
      <c r="S58" s="136">
        <v>0</v>
      </c>
      <c r="T58" s="131">
        <v>0</v>
      </c>
      <c r="U58" s="137">
        <f t="shared" si="3"/>
        <v>2</v>
      </c>
      <c r="V58" s="241">
        <f t="shared" si="4"/>
        <v>0</v>
      </c>
      <c r="W58" s="157">
        <f t="shared" si="5"/>
        <v>2</v>
      </c>
    </row>
    <row r="59" spans="1:23" x14ac:dyDescent="0.3">
      <c r="A59" s="132" t="s">
        <v>599</v>
      </c>
      <c r="B59" s="129" t="s">
        <v>600</v>
      </c>
      <c r="C59" s="130">
        <v>0</v>
      </c>
      <c r="D59" s="131">
        <v>0</v>
      </c>
      <c r="E59" s="130">
        <v>0</v>
      </c>
      <c r="F59" s="131">
        <v>0</v>
      </c>
      <c r="G59" s="136">
        <v>0</v>
      </c>
      <c r="H59" s="131">
        <v>0</v>
      </c>
      <c r="I59" s="130">
        <v>0</v>
      </c>
      <c r="J59" s="131">
        <v>0</v>
      </c>
      <c r="K59" s="136">
        <v>0</v>
      </c>
      <c r="L59" s="131">
        <v>0</v>
      </c>
      <c r="M59" s="130">
        <v>0</v>
      </c>
      <c r="N59" s="131">
        <v>0</v>
      </c>
      <c r="O59" s="136">
        <v>1</v>
      </c>
      <c r="P59" s="131">
        <v>3</v>
      </c>
      <c r="Q59" s="130">
        <v>0</v>
      </c>
      <c r="R59" s="131">
        <v>0</v>
      </c>
      <c r="S59" s="136">
        <v>0</v>
      </c>
      <c r="T59" s="131">
        <v>0</v>
      </c>
      <c r="U59" s="137">
        <f t="shared" si="3"/>
        <v>1</v>
      </c>
      <c r="V59" s="241">
        <f t="shared" si="4"/>
        <v>3</v>
      </c>
      <c r="W59" s="157">
        <f t="shared" si="5"/>
        <v>4</v>
      </c>
    </row>
    <row r="60" spans="1:23" x14ac:dyDescent="0.3">
      <c r="A60" s="132" t="s">
        <v>601</v>
      </c>
      <c r="B60" s="129" t="s">
        <v>602</v>
      </c>
      <c r="C60" s="130">
        <v>0</v>
      </c>
      <c r="D60" s="131">
        <v>0</v>
      </c>
      <c r="E60" s="130">
        <v>0</v>
      </c>
      <c r="F60" s="131">
        <v>0</v>
      </c>
      <c r="G60" s="136">
        <v>0</v>
      </c>
      <c r="H60" s="131">
        <v>0</v>
      </c>
      <c r="I60" s="130">
        <v>0</v>
      </c>
      <c r="J60" s="131">
        <v>0</v>
      </c>
      <c r="K60" s="136">
        <v>0</v>
      </c>
      <c r="L60" s="131">
        <v>0</v>
      </c>
      <c r="M60" s="130">
        <v>0</v>
      </c>
      <c r="N60" s="131">
        <v>0</v>
      </c>
      <c r="O60" s="136">
        <v>3</v>
      </c>
      <c r="P60" s="131">
        <v>2</v>
      </c>
      <c r="Q60" s="130">
        <v>0</v>
      </c>
      <c r="R60" s="131">
        <v>0</v>
      </c>
      <c r="S60" s="136">
        <v>0</v>
      </c>
      <c r="T60" s="131">
        <v>0</v>
      </c>
      <c r="U60" s="137">
        <f t="shared" si="3"/>
        <v>3</v>
      </c>
      <c r="V60" s="241">
        <f t="shared" si="4"/>
        <v>2</v>
      </c>
      <c r="W60" s="157">
        <f t="shared" si="5"/>
        <v>5</v>
      </c>
    </row>
    <row r="61" spans="1:23" x14ac:dyDescent="0.3">
      <c r="A61" s="132" t="s">
        <v>607</v>
      </c>
      <c r="B61" s="129" t="s">
        <v>608</v>
      </c>
      <c r="C61" s="130">
        <v>0</v>
      </c>
      <c r="D61" s="131">
        <v>0</v>
      </c>
      <c r="E61" s="130">
        <v>0</v>
      </c>
      <c r="F61" s="131">
        <v>0</v>
      </c>
      <c r="G61" s="136">
        <v>0</v>
      </c>
      <c r="H61" s="131">
        <v>0</v>
      </c>
      <c r="I61" s="130">
        <v>0</v>
      </c>
      <c r="J61" s="131">
        <v>0</v>
      </c>
      <c r="K61" s="136">
        <v>0</v>
      </c>
      <c r="L61" s="131">
        <v>0</v>
      </c>
      <c r="M61" s="130">
        <v>0</v>
      </c>
      <c r="N61" s="131">
        <v>0</v>
      </c>
      <c r="O61" s="136">
        <v>1</v>
      </c>
      <c r="P61" s="131">
        <v>0</v>
      </c>
      <c r="Q61" s="130">
        <v>0</v>
      </c>
      <c r="R61" s="131">
        <v>0</v>
      </c>
      <c r="S61" s="136">
        <v>0</v>
      </c>
      <c r="T61" s="131">
        <v>0</v>
      </c>
      <c r="U61" s="137">
        <f t="shared" si="3"/>
        <v>1</v>
      </c>
      <c r="V61" s="241">
        <f t="shared" si="4"/>
        <v>0</v>
      </c>
      <c r="W61" s="157">
        <f t="shared" si="5"/>
        <v>1</v>
      </c>
    </row>
    <row r="62" spans="1:23" x14ac:dyDescent="0.3">
      <c r="A62" s="132" t="s">
        <v>609</v>
      </c>
      <c r="B62" s="129" t="s">
        <v>610</v>
      </c>
      <c r="C62" s="130">
        <v>0</v>
      </c>
      <c r="D62" s="131">
        <v>0</v>
      </c>
      <c r="E62" s="130">
        <v>0</v>
      </c>
      <c r="F62" s="131">
        <v>0</v>
      </c>
      <c r="G62" s="136">
        <v>0</v>
      </c>
      <c r="H62" s="131">
        <v>0</v>
      </c>
      <c r="I62" s="130">
        <v>0</v>
      </c>
      <c r="J62" s="131">
        <v>0</v>
      </c>
      <c r="K62" s="136">
        <v>0</v>
      </c>
      <c r="L62" s="131">
        <v>0</v>
      </c>
      <c r="M62" s="130">
        <v>0</v>
      </c>
      <c r="N62" s="131">
        <v>0</v>
      </c>
      <c r="O62" s="136">
        <v>1</v>
      </c>
      <c r="P62" s="131">
        <v>1</v>
      </c>
      <c r="Q62" s="130">
        <v>0</v>
      </c>
      <c r="R62" s="131">
        <v>0</v>
      </c>
      <c r="S62" s="136">
        <v>0</v>
      </c>
      <c r="T62" s="131">
        <v>0</v>
      </c>
      <c r="U62" s="137">
        <f t="shared" si="3"/>
        <v>1</v>
      </c>
      <c r="V62" s="241">
        <f t="shared" si="4"/>
        <v>1</v>
      </c>
      <c r="W62" s="157">
        <f t="shared" si="5"/>
        <v>2</v>
      </c>
    </row>
    <row r="63" spans="1:23" x14ac:dyDescent="0.3">
      <c r="A63" s="132" t="s">
        <v>611</v>
      </c>
      <c r="B63" s="129" t="s">
        <v>612</v>
      </c>
      <c r="C63" s="130">
        <v>0</v>
      </c>
      <c r="D63" s="131">
        <v>0</v>
      </c>
      <c r="E63" s="130">
        <v>0</v>
      </c>
      <c r="F63" s="131">
        <v>0</v>
      </c>
      <c r="G63" s="136">
        <v>0</v>
      </c>
      <c r="H63" s="131">
        <v>0</v>
      </c>
      <c r="I63" s="130">
        <v>0</v>
      </c>
      <c r="J63" s="131">
        <v>0</v>
      </c>
      <c r="K63" s="136">
        <v>0</v>
      </c>
      <c r="L63" s="131">
        <v>0</v>
      </c>
      <c r="M63" s="130">
        <v>0</v>
      </c>
      <c r="N63" s="131">
        <v>0</v>
      </c>
      <c r="O63" s="136">
        <v>1</v>
      </c>
      <c r="P63" s="131">
        <v>0</v>
      </c>
      <c r="Q63" s="130">
        <v>0</v>
      </c>
      <c r="R63" s="131">
        <v>0</v>
      </c>
      <c r="S63" s="136">
        <v>0</v>
      </c>
      <c r="T63" s="131">
        <v>0</v>
      </c>
      <c r="U63" s="137">
        <f t="shared" si="3"/>
        <v>1</v>
      </c>
      <c r="V63" s="241">
        <f t="shared" si="4"/>
        <v>0</v>
      </c>
      <c r="W63" s="157">
        <f t="shared" si="5"/>
        <v>1</v>
      </c>
    </row>
    <row r="64" spans="1:23" x14ac:dyDescent="0.3">
      <c r="A64" s="132" t="s">
        <v>613</v>
      </c>
      <c r="B64" s="129" t="s">
        <v>614</v>
      </c>
      <c r="C64" s="130">
        <v>0</v>
      </c>
      <c r="D64" s="131">
        <v>0</v>
      </c>
      <c r="E64" s="130">
        <v>0</v>
      </c>
      <c r="F64" s="131">
        <v>0</v>
      </c>
      <c r="G64" s="136">
        <v>0</v>
      </c>
      <c r="H64" s="131">
        <v>0</v>
      </c>
      <c r="I64" s="130">
        <v>0</v>
      </c>
      <c r="J64" s="131">
        <v>0</v>
      </c>
      <c r="K64" s="136">
        <v>0</v>
      </c>
      <c r="L64" s="131">
        <v>0</v>
      </c>
      <c r="M64" s="130">
        <v>0</v>
      </c>
      <c r="N64" s="131">
        <v>0</v>
      </c>
      <c r="O64" s="136">
        <v>1</v>
      </c>
      <c r="P64" s="131">
        <v>1</v>
      </c>
      <c r="Q64" s="130">
        <v>0</v>
      </c>
      <c r="R64" s="131">
        <v>0</v>
      </c>
      <c r="S64" s="136">
        <v>0</v>
      </c>
      <c r="T64" s="131">
        <v>0</v>
      </c>
      <c r="U64" s="137">
        <f t="shared" si="3"/>
        <v>1</v>
      </c>
      <c r="V64" s="241">
        <f t="shared" si="4"/>
        <v>1</v>
      </c>
      <c r="W64" s="157">
        <f t="shared" si="5"/>
        <v>2</v>
      </c>
    </row>
    <row r="65" spans="1:23" x14ac:dyDescent="0.3">
      <c r="A65" s="132" t="s">
        <v>527</v>
      </c>
      <c r="B65" s="129" t="s">
        <v>528</v>
      </c>
      <c r="C65" s="130">
        <v>0</v>
      </c>
      <c r="D65" s="131">
        <v>0</v>
      </c>
      <c r="E65" s="130">
        <v>0</v>
      </c>
      <c r="F65" s="131">
        <v>0</v>
      </c>
      <c r="G65" s="136">
        <v>0</v>
      </c>
      <c r="H65" s="131">
        <v>0</v>
      </c>
      <c r="I65" s="130">
        <v>0</v>
      </c>
      <c r="J65" s="131">
        <v>0</v>
      </c>
      <c r="K65" s="136">
        <v>0</v>
      </c>
      <c r="L65" s="131">
        <v>0</v>
      </c>
      <c r="M65" s="130">
        <v>0</v>
      </c>
      <c r="N65" s="131">
        <v>0</v>
      </c>
      <c r="O65" s="136">
        <v>2</v>
      </c>
      <c r="P65" s="131">
        <v>1</v>
      </c>
      <c r="Q65" s="130">
        <v>0</v>
      </c>
      <c r="R65" s="131">
        <v>0</v>
      </c>
      <c r="S65" s="136">
        <v>0</v>
      </c>
      <c r="T65" s="131">
        <v>0</v>
      </c>
      <c r="U65" s="137">
        <f>SUMIF($C$2:$T$2,"Men",$C65:$T65)</f>
        <v>2</v>
      </c>
      <c r="V65" s="241">
        <f>SUMIF($C$2:$T$2,"Women",$C65:$T65)</f>
        <v>1</v>
      </c>
      <c r="W65" s="157">
        <f>U65+V65</f>
        <v>3</v>
      </c>
    </row>
    <row r="66" spans="1:23" x14ac:dyDescent="0.3">
      <c r="A66" s="132" t="s">
        <v>615</v>
      </c>
      <c r="B66" s="129" t="s">
        <v>647</v>
      </c>
      <c r="C66" s="130">
        <v>0</v>
      </c>
      <c r="D66" s="131">
        <v>0</v>
      </c>
      <c r="E66" s="130">
        <v>0</v>
      </c>
      <c r="F66" s="131">
        <v>0</v>
      </c>
      <c r="G66" s="136">
        <v>0</v>
      </c>
      <c r="H66" s="131">
        <v>0</v>
      </c>
      <c r="I66" s="130">
        <v>0</v>
      </c>
      <c r="J66" s="131">
        <v>0</v>
      </c>
      <c r="K66" s="136">
        <v>0</v>
      </c>
      <c r="L66" s="131">
        <v>2</v>
      </c>
      <c r="M66" s="130">
        <v>0</v>
      </c>
      <c r="N66" s="131">
        <v>0</v>
      </c>
      <c r="O66" s="136">
        <v>1</v>
      </c>
      <c r="P66" s="131">
        <v>0</v>
      </c>
      <c r="Q66" s="130">
        <v>0</v>
      </c>
      <c r="R66" s="131">
        <v>0</v>
      </c>
      <c r="S66" s="136">
        <v>0</v>
      </c>
      <c r="T66" s="131">
        <v>0</v>
      </c>
      <c r="U66" s="137">
        <f t="shared" si="3"/>
        <v>1</v>
      </c>
      <c r="V66" s="241">
        <f t="shared" si="4"/>
        <v>2</v>
      </c>
      <c r="W66" s="157">
        <f t="shared" si="5"/>
        <v>3</v>
      </c>
    </row>
    <row r="67" spans="1:23" x14ac:dyDescent="0.3">
      <c r="A67" s="132" t="s">
        <v>616</v>
      </c>
      <c r="B67" s="129" t="s">
        <v>617</v>
      </c>
      <c r="C67" s="130">
        <v>0</v>
      </c>
      <c r="D67" s="131">
        <v>0</v>
      </c>
      <c r="E67" s="130">
        <v>1</v>
      </c>
      <c r="F67" s="131">
        <v>0</v>
      </c>
      <c r="G67" s="136">
        <v>0</v>
      </c>
      <c r="H67" s="131">
        <v>0</v>
      </c>
      <c r="I67" s="130">
        <v>0</v>
      </c>
      <c r="J67" s="131">
        <v>0</v>
      </c>
      <c r="K67" s="136">
        <v>0</v>
      </c>
      <c r="L67" s="131">
        <v>0</v>
      </c>
      <c r="M67" s="130">
        <v>0</v>
      </c>
      <c r="N67" s="131">
        <v>0</v>
      </c>
      <c r="O67" s="136">
        <v>3</v>
      </c>
      <c r="P67" s="131">
        <v>1</v>
      </c>
      <c r="Q67" s="130">
        <v>0</v>
      </c>
      <c r="R67" s="131">
        <v>0</v>
      </c>
      <c r="S67" s="136">
        <v>0</v>
      </c>
      <c r="T67" s="131">
        <v>0</v>
      </c>
      <c r="U67" s="137">
        <f t="shared" si="3"/>
        <v>4</v>
      </c>
      <c r="V67" s="241">
        <f t="shared" si="4"/>
        <v>1</v>
      </c>
      <c r="W67" s="157">
        <f t="shared" si="5"/>
        <v>5</v>
      </c>
    </row>
    <row r="68" spans="1:23" x14ac:dyDescent="0.3">
      <c r="A68" s="132" t="s">
        <v>618</v>
      </c>
      <c r="B68" s="129" t="s">
        <v>619</v>
      </c>
      <c r="C68" s="130">
        <v>0</v>
      </c>
      <c r="D68" s="131">
        <v>0</v>
      </c>
      <c r="E68" s="130">
        <v>0</v>
      </c>
      <c r="F68" s="131">
        <v>1</v>
      </c>
      <c r="G68" s="136">
        <v>0</v>
      </c>
      <c r="H68" s="131">
        <v>0</v>
      </c>
      <c r="I68" s="130">
        <v>0</v>
      </c>
      <c r="J68" s="131">
        <v>1</v>
      </c>
      <c r="K68" s="136">
        <v>3</v>
      </c>
      <c r="L68" s="131">
        <v>1</v>
      </c>
      <c r="M68" s="130">
        <v>0</v>
      </c>
      <c r="N68" s="131">
        <v>0</v>
      </c>
      <c r="O68" s="136">
        <v>5</v>
      </c>
      <c r="P68" s="131">
        <v>5</v>
      </c>
      <c r="Q68" s="130">
        <v>0</v>
      </c>
      <c r="R68" s="131">
        <v>0</v>
      </c>
      <c r="S68" s="136">
        <v>0</v>
      </c>
      <c r="T68" s="131">
        <v>0</v>
      </c>
      <c r="U68" s="137">
        <f t="shared" si="3"/>
        <v>8</v>
      </c>
      <c r="V68" s="241">
        <f t="shared" si="4"/>
        <v>8</v>
      </c>
      <c r="W68" s="157">
        <f t="shared" si="5"/>
        <v>16</v>
      </c>
    </row>
    <row r="69" spans="1:23" x14ac:dyDescent="0.3">
      <c r="A69" s="132" t="s">
        <v>620</v>
      </c>
      <c r="B69" s="129" t="s">
        <v>621</v>
      </c>
      <c r="C69" s="130">
        <v>0</v>
      </c>
      <c r="D69" s="131">
        <v>0</v>
      </c>
      <c r="E69" s="130">
        <v>0</v>
      </c>
      <c r="F69" s="131">
        <v>0</v>
      </c>
      <c r="G69" s="136">
        <v>0</v>
      </c>
      <c r="H69" s="131">
        <v>0</v>
      </c>
      <c r="I69" s="130">
        <v>1</v>
      </c>
      <c r="J69" s="131">
        <v>0</v>
      </c>
      <c r="K69" s="136">
        <v>0</v>
      </c>
      <c r="L69" s="131">
        <v>1</v>
      </c>
      <c r="M69" s="130">
        <v>0</v>
      </c>
      <c r="N69" s="131">
        <v>0</v>
      </c>
      <c r="O69" s="136">
        <v>1</v>
      </c>
      <c r="P69" s="131">
        <v>0</v>
      </c>
      <c r="Q69" s="130">
        <v>0</v>
      </c>
      <c r="R69" s="131">
        <v>0</v>
      </c>
      <c r="S69" s="136">
        <v>0</v>
      </c>
      <c r="T69" s="131">
        <v>0</v>
      </c>
      <c r="U69" s="137">
        <f t="shared" ref="U69:U74" si="10">SUMIF($C$2:$T$2,"Men",$C69:$T69)</f>
        <v>2</v>
      </c>
      <c r="V69" s="241">
        <f t="shared" ref="V69:V74" si="11">SUMIF($C$2:$T$2,"Women",$C69:$T69)</f>
        <v>1</v>
      </c>
      <c r="W69" s="157">
        <f t="shared" ref="W69:W74" si="12">U69+V69</f>
        <v>3</v>
      </c>
    </row>
    <row r="70" spans="1:23" x14ac:dyDescent="0.3">
      <c r="A70" s="132" t="s">
        <v>622</v>
      </c>
      <c r="B70" s="129" t="s">
        <v>623</v>
      </c>
      <c r="C70" s="130">
        <v>0</v>
      </c>
      <c r="D70" s="131">
        <v>0</v>
      </c>
      <c r="E70" s="130">
        <v>0</v>
      </c>
      <c r="F70" s="131">
        <v>0</v>
      </c>
      <c r="G70" s="136">
        <v>0</v>
      </c>
      <c r="H70" s="131">
        <v>0</v>
      </c>
      <c r="I70" s="130">
        <v>0</v>
      </c>
      <c r="J70" s="131">
        <v>0</v>
      </c>
      <c r="K70" s="136">
        <v>0</v>
      </c>
      <c r="L70" s="131">
        <v>0</v>
      </c>
      <c r="M70" s="130">
        <v>0</v>
      </c>
      <c r="N70" s="131">
        <v>0</v>
      </c>
      <c r="O70" s="136">
        <v>0</v>
      </c>
      <c r="P70" s="131">
        <v>0</v>
      </c>
      <c r="Q70" s="130">
        <v>1</v>
      </c>
      <c r="R70" s="131">
        <v>0</v>
      </c>
      <c r="S70" s="136">
        <v>0</v>
      </c>
      <c r="T70" s="131">
        <v>0</v>
      </c>
      <c r="U70" s="137">
        <f t="shared" si="10"/>
        <v>1</v>
      </c>
      <c r="V70" s="241">
        <f t="shared" si="11"/>
        <v>0</v>
      </c>
      <c r="W70" s="157">
        <f t="shared" si="12"/>
        <v>1</v>
      </c>
    </row>
    <row r="71" spans="1:23" x14ac:dyDescent="0.3">
      <c r="A71" s="132" t="s">
        <v>624</v>
      </c>
      <c r="B71" s="129" t="s">
        <v>625</v>
      </c>
      <c r="C71" s="130">
        <v>0</v>
      </c>
      <c r="D71" s="131">
        <v>0</v>
      </c>
      <c r="E71" s="130">
        <v>0</v>
      </c>
      <c r="F71" s="131">
        <v>0</v>
      </c>
      <c r="G71" s="136">
        <v>0</v>
      </c>
      <c r="H71" s="131">
        <v>0</v>
      </c>
      <c r="I71" s="130">
        <v>0</v>
      </c>
      <c r="J71" s="131">
        <v>0</v>
      </c>
      <c r="K71" s="136">
        <v>0</v>
      </c>
      <c r="L71" s="131">
        <v>0</v>
      </c>
      <c r="M71" s="130">
        <v>0</v>
      </c>
      <c r="N71" s="131">
        <v>0</v>
      </c>
      <c r="O71" s="136">
        <v>1</v>
      </c>
      <c r="P71" s="131">
        <v>0</v>
      </c>
      <c r="Q71" s="130">
        <v>0</v>
      </c>
      <c r="R71" s="131">
        <v>0</v>
      </c>
      <c r="S71" s="136">
        <v>0</v>
      </c>
      <c r="T71" s="131">
        <v>0</v>
      </c>
      <c r="U71" s="137">
        <f t="shared" si="10"/>
        <v>1</v>
      </c>
      <c r="V71" s="241">
        <f t="shared" si="11"/>
        <v>0</v>
      </c>
      <c r="W71" s="157">
        <f t="shared" si="12"/>
        <v>1</v>
      </c>
    </row>
    <row r="72" spans="1:23" x14ac:dyDescent="0.3">
      <c r="A72" s="132" t="s">
        <v>628</v>
      </c>
      <c r="B72" s="129" t="s">
        <v>629</v>
      </c>
      <c r="C72" s="130">
        <v>0</v>
      </c>
      <c r="D72" s="131">
        <v>0</v>
      </c>
      <c r="E72" s="130">
        <v>0</v>
      </c>
      <c r="F72" s="131">
        <v>0</v>
      </c>
      <c r="G72" s="136">
        <v>0</v>
      </c>
      <c r="H72" s="131">
        <v>0</v>
      </c>
      <c r="I72" s="130">
        <v>0</v>
      </c>
      <c r="J72" s="131">
        <v>0</v>
      </c>
      <c r="K72" s="136">
        <v>0</v>
      </c>
      <c r="L72" s="131">
        <v>0</v>
      </c>
      <c r="M72" s="130">
        <v>0</v>
      </c>
      <c r="N72" s="131">
        <v>0</v>
      </c>
      <c r="O72" s="136">
        <v>2</v>
      </c>
      <c r="P72" s="131">
        <v>0</v>
      </c>
      <c r="Q72" s="130">
        <v>0</v>
      </c>
      <c r="R72" s="131">
        <v>0</v>
      </c>
      <c r="S72" s="136">
        <v>0</v>
      </c>
      <c r="T72" s="131">
        <v>0</v>
      </c>
      <c r="U72" s="137">
        <f t="shared" si="10"/>
        <v>2</v>
      </c>
      <c r="V72" s="241">
        <f t="shared" si="11"/>
        <v>0</v>
      </c>
      <c r="W72" s="157">
        <f t="shared" si="12"/>
        <v>2</v>
      </c>
    </row>
    <row r="73" spans="1:23" x14ac:dyDescent="0.3">
      <c r="A73" s="132" t="s">
        <v>531</v>
      </c>
      <c r="B73" s="129" t="s">
        <v>532</v>
      </c>
      <c r="C73" s="130">
        <v>0</v>
      </c>
      <c r="D73" s="131">
        <v>0</v>
      </c>
      <c r="E73" s="130">
        <v>0</v>
      </c>
      <c r="F73" s="131">
        <v>0</v>
      </c>
      <c r="G73" s="136">
        <v>0</v>
      </c>
      <c r="H73" s="131">
        <v>0</v>
      </c>
      <c r="I73" s="130">
        <v>0</v>
      </c>
      <c r="J73" s="131">
        <v>0</v>
      </c>
      <c r="K73" s="136">
        <v>1</v>
      </c>
      <c r="L73" s="131">
        <v>0</v>
      </c>
      <c r="M73" s="130">
        <v>0</v>
      </c>
      <c r="N73" s="131">
        <v>0</v>
      </c>
      <c r="O73" s="136">
        <v>0</v>
      </c>
      <c r="P73" s="131">
        <v>0</v>
      </c>
      <c r="Q73" s="130">
        <v>0</v>
      </c>
      <c r="R73" s="131">
        <v>0</v>
      </c>
      <c r="S73" s="136">
        <v>0</v>
      </c>
      <c r="T73" s="131">
        <v>0</v>
      </c>
      <c r="U73" s="137">
        <f>SUMIF($C$2:$T$2,"Men",$C73:$T73)</f>
        <v>1</v>
      </c>
      <c r="V73" s="241">
        <f>SUMIF($C$2:$T$2,"Women",$C73:$T73)</f>
        <v>0</v>
      </c>
      <c r="W73" s="157">
        <f>U73+V73</f>
        <v>1</v>
      </c>
    </row>
    <row r="74" spans="1:23" x14ac:dyDescent="0.3">
      <c r="A74" s="132" t="s">
        <v>636</v>
      </c>
      <c r="B74" s="129" t="s">
        <v>637</v>
      </c>
      <c r="C74" s="130">
        <v>0</v>
      </c>
      <c r="D74" s="131">
        <v>0</v>
      </c>
      <c r="E74" s="130">
        <v>0</v>
      </c>
      <c r="F74" s="131">
        <v>0</v>
      </c>
      <c r="G74" s="136">
        <v>0</v>
      </c>
      <c r="H74" s="131">
        <v>0</v>
      </c>
      <c r="I74" s="130">
        <v>0</v>
      </c>
      <c r="J74" s="131">
        <v>0</v>
      </c>
      <c r="K74" s="136">
        <v>0</v>
      </c>
      <c r="L74" s="131">
        <v>1</v>
      </c>
      <c r="M74" s="130">
        <v>0</v>
      </c>
      <c r="N74" s="131">
        <v>0</v>
      </c>
      <c r="O74" s="136">
        <v>0</v>
      </c>
      <c r="P74" s="131">
        <v>0</v>
      </c>
      <c r="Q74" s="130">
        <v>0</v>
      </c>
      <c r="R74" s="131">
        <v>0</v>
      </c>
      <c r="S74" s="136">
        <v>0</v>
      </c>
      <c r="T74" s="131">
        <v>0</v>
      </c>
      <c r="U74" s="137">
        <f t="shared" si="10"/>
        <v>0</v>
      </c>
      <c r="V74" s="241">
        <f t="shared" si="11"/>
        <v>1</v>
      </c>
      <c r="W74" s="157">
        <f t="shared" si="12"/>
        <v>1</v>
      </c>
    </row>
    <row r="75" spans="1:23" s="128" customFormat="1" ht="13.8" x14ac:dyDescent="0.25">
      <c r="A75" s="377" t="s">
        <v>685</v>
      </c>
      <c r="B75" s="378"/>
      <c r="C75" s="148">
        <f>SUM(C76:C77)</f>
        <v>0</v>
      </c>
      <c r="D75" s="149">
        <f t="shared" ref="D75:T75" si="13">SUM(D76:D77)</f>
        <v>0</v>
      </c>
      <c r="E75" s="148">
        <f t="shared" si="13"/>
        <v>0</v>
      </c>
      <c r="F75" s="149">
        <f t="shared" si="13"/>
        <v>0</v>
      </c>
      <c r="G75" s="310">
        <f t="shared" si="13"/>
        <v>0</v>
      </c>
      <c r="H75" s="149">
        <f t="shared" si="13"/>
        <v>0</v>
      </c>
      <c r="I75" s="148">
        <f t="shared" si="13"/>
        <v>0</v>
      </c>
      <c r="J75" s="149">
        <f t="shared" si="13"/>
        <v>0</v>
      </c>
      <c r="K75" s="310">
        <f t="shared" si="13"/>
        <v>0</v>
      </c>
      <c r="L75" s="149">
        <f t="shared" si="13"/>
        <v>0</v>
      </c>
      <c r="M75" s="148">
        <f t="shared" si="13"/>
        <v>0</v>
      </c>
      <c r="N75" s="149">
        <f t="shared" si="13"/>
        <v>0</v>
      </c>
      <c r="O75" s="310">
        <f t="shared" si="13"/>
        <v>1</v>
      </c>
      <c r="P75" s="149">
        <f t="shared" si="13"/>
        <v>1</v>
      </c>
      <c r="Q75" s="148">
        <f t="shared" si="13"/>
        <v>0</v>
      </c>
      <c r="R75" s="149">
        <f t="shared" si="13"/>
        <v>0</v>
      </c>
      <c r="S75" s="310">
        <f t="shared" si="13"/>
        <v>0</v>
      </c>
      <c r="T75" s="149">
        <f t="shared" si="13"/>
        <v>0</v>
      </c>
      <c r="U75" s="148">
        <f t="shared" ref="U75" si="14">SUM(U76:U77)</f>
        <v>1</v>
      </c>
      <c r="V75" s="149">
        <f t="shared" ref="V75" si="15">SUM(V76:V77)</f>
        <v>1</v>
      </c>
      <c r="W75" s="311">
        <f t="shared" ref="W75" si="16">SUM(W76:W77)</f>
        <v>2</v>
      </c>
    </row>
    <row r="76" spans="1:23" x14ac:dyDescent="0.3">
      <c r="A76" s="132" t="s">
        <v>639</v>
      </c>
      <c r="B76" s="129" t="s">
        <v>645</v>
      </c>
      <c r="C76" s="130">
        <v>0</v>
      </c>
      <c r="D76" s="131">
        <v>0</v>
      </c>
      <c r="E76" s="130">
        <v>0</v>
      </c>
      <c r="F76" s="131">
        <v>0</v>
      </c>
      <c r="G76" s="136">
        <v>0</v>
      </c>
      <c r="H76" s="131">
        <v>0</v>
      </c>
      <c r="I76" s="130">
        <v>0</v>
      </c>
      <c r="J76" s="131">
        <v>0</v>
      </c>
      <c r="K76" s="136">
        <v>0</v>
      </c>
      <c r="L76" s="131">
        <v>0</v>
      </c>
      <c r="M76" s="130">
        <v>0</v>
      </c>
      <c r="N76" s="131">
        <v>0</v>
      </c>
      <c r="O76" s="136">
        <v>1</v>
      </c>
      <c r="P76" s="131">
        <v>0</v>
      </c>
      <c r="Q76" s="130">
        <v>0</v>
      </c>
      <c r="R76" s="131">
        <v>0</v>
      </c>
      <c r="S76" s="136">
        <v>0</v>
      </c>
      <c r="T76" s="131">
        <v>0</v>
      </c>
      <c r="U76" s="137">
        <f t="shared" ref="U76:U78" si="17">SUMIF($C$2:$T$2,"Men",$C76:$T76)</f>
        <v>1</v>
      </c>
      <c r="V76" s="241">
        <f t="shared" ref="V76:V78" si="18">SUMIF($C$2:$T$2,"Women",$C76:$T76)</f>
        <v>0</v>
      </c>
      <c r="W76" s="157">
        <f t="shared" ref="W76:W78" si="19">U76+V76</f>
        <v>1</v>
      </c>
    </row>
    <row r="77" spans="1:23" x14ac:dyDescent="0.3">
      <c r="A77" s="132" t="s">
        <v>640</v>
      </c>
      <c r="B77" s="129" t="s">
        <v>646</v>
      </c>
      <c r="C77" s="130">
        <v>0</v>
      </c>
      <c r="D77" s="131">
        <v>0</v>
      </c>
      <c r="E77" s="130">
        <v>0</v>
      </c>
      <c r="F77" s="131">
        <v>0</v>
      </c>
      <c r="G77" s="136">
        <v>0</v>
      </c>
      <c r="H77" s="131">
        <v>0</v>
      </c>
      <c r="I77" s="130">
        <v>0</v>
      </c>
      <c r="J77" s="131">
        <v>0</v>
      </c>
      <c r="K77" s="136">
        <v>0</v>
      </c>
      <c r="L77" s="131">
        <v>0</v>
      </c>
      <c r="M77" s="130">
        <v>0</v>
      </c>
      <c r="N77" s="131">
        <v>0</v>
      </c>
      <c r="O77" s="136">
        <v>0</v>
      </c>
      <c r="P77" s="131">
        <v>1</v>
      </c>
      <c r="Q77" s="130">
        <v>0</v>
      </c>
      <c r="R77" s="131">
        <v>0</v>
      </c>
      <c r="S77" s="136">
        <v>0</v>
      </c>
      <c r="T77" s="131">
        <v>0</v>
      </c>
      <c r="U77" s="137">
        <f t="shared" si="17"/>
        <v>0</v>
      </c>
      <c r="V77" s="241">
        <f t="shared" si="18"/>
        <v>1</v>
      </c>
      <c r="W77" s="157">
        <f t="shared" si="19"/>
        <v>1</v>
      </c>
    </row>
    <row r="78" spans="1:23" x14ac:dyDescent="0.3">
      <c r="A78" s="384" t="s">
        <v>649</v>
      </c>
      <c r="B78" s="385"/>
      <c r="C78" s="153">
        <v>19</v>
      </c>
      <c r="D78" s="154">
        <v>6</v>
      </c>
      <c r="E78" s="153">
        <v>7</v>
      </c>
      <c r="F78" s="154">
        <v>7</v>
      </c>
      <c r="G78" s="155">
        <f>SUM(G43:G51,G53:G77)</f>
        <v>0</v>
      </c>
      <c r="H78" s="155">
        <f>SUM(H43:H51,H53:H77)</f>
        <v>1</v>
      </c>
      <c r="I78" s="153">
        <v>3</v>
      </c>
      <c r="J78" s="154">
        <v>1</v>
      </c>
      <c r="K78" s="155">
        <v>23</v>
      </c>
      <c r="L78" s="155">
        <v>32</v>
      </c>
      <c r="M78" s="156">
        <v>0</v>
      </c>
      <c r="N78" s="154">
        <f>SUM(N43:N51,N53:N77)</f>
        <v>1</v>
      </c>
      <c r="O78" s="155">
        <v>112</v>
      </c>
      <c r="P78" s="155">
        <v>145</v>
      </c>
      <c r="Q78" s="153">
        <v>1</v>
      </c>
      <c r="R78" s="154">
        <v>6</v>
      </c>
      <c r="S78" s="155">
        <v>5</v>
      </c>
      <c r="T78" s="155">
        <v>7</v>
      </c>
      <c r="U78" s="156">
        <f t="shared" si="17"/>
        <v>170</v>
      </c>
      <c r="V78" s="313">
        <f t="shared" si="18"/>
        <v>206</v>
      </c>
      <c r="W78" s="314">
        <f t="shared" si="19"/>
        <v>376</v>
      </c>
    </row>
    <row r="79" spans="1:23" s="134" customFormat="1" x14ac:dyDescent="0.3"/>
    <row r="80" spans="1:23" s="134" customFormat="1" x14ac:dyDescent="0.3"/>
    <row r="81" s="134" customFormat="1" x14ac:dyDescent="0.3"/>
    <row r="82" s="134" customFormat="1" x14ac:dyDescent="0.3"/>
    <row r="83" s="134" customFormat="1" x14ac:dyDescent="0.3"/>
    <row r="84" s="134" customFormat="1" x14ac:dyDescent="0.3"/>
    <row r="85" s="134" customFormat="1" x14ac:dyDescent="0.3"/>
    <row r="86" s="134" customFormat="1" x14ac:dyDescent="0.3"/>
    <row r="87" s="134" customFormat="1" x14ac:dyDescent="0.3"/>
    <row r="88" s="134" customFormat="1" x14ac:dyDescent="0.3"/>
    <row r="89" s="134" customFormat="1" x14ac:dyDescent="0.3"/>
    <row r="90" s="134" customFormat="1" x14ac:dyDescent="0.3"/>
    <row r="91" s="134" customFormat="1" x14ac:dyDescent="0.3"/>
    <row r="92" s="134" customFormat="1" x14ac:dyDescent="0.3"/>
    <row r="93" s="134" customFormat="1" x14ac:dyDescent="0.3"/>
    <row r="94" s="134" customFormat="1" x14ac:dyDescent="0.3"/>
    <row r="95" s="134" customFormat="1" x14ac:dyDescent="0.3"/>
    <row r="96" s="134" customFormat="1" x14ac:dyDescent="0.3"/>
    <row r="97" s="134" customFormat="1" x14ac:dyDescent="0.3"/>
    <row r="98" s="134" customFormat="1" x14ac:dyDescent="0.3"/>
    <row r="99" s="134" customFormat="1" x14ac:dyDescent="0.3"/>
    <row r="100" s="134" customFormat="1" x14ac:dyDescent="0.3"/>
    <row r="101" s="134" customFormat="1" x14ac:dyDescent="0.3"/>
    <row r="102" s="134" customFormat="1" x14ac:dyDescent="0.3"/>
    <row r="103" s="134" customFormat="1" x14ac:dyDescent="0.3"/>
    <row r="104" s="134" customFormat="1" x14ac:dyDescent="0.3"/>
    <row r="105" s="134" customFormat="1" x14ac:dyDescent="0.3"/>
    <row r="106" s="134" customFormat="1" x14ac:dyDescent="0.3"/>
    <row r="107" s="134" customFormat="1" x14ac:dyDescent="0.3"/>
    <row r="108" s="134" customFormat="1" x14ac:dyDescent="0.3"/>
    <row r="109" s="134" customFormat="1" x14ac:dyDescent="0.3"/>
    <row r="110" s="134" customFormat="1" x14ac:dyDescent="0.3"/>
    <row r="111" s="134" customFormat="1" x14ac:dyDescent="0.3"/>
    <row r="112" s="134" customFormat="1" x14ac:dyDescent="0.3"/>
    <row r="113" s="134" customFormat="1" x14ac:dyDescent="0.3"/>
    <row r="114" s="134" customFormat="1" x14ac:dyDescent="0.3"/>
    <row r="115" s="134" customFormat="1" x14ac:dyDescent="0.3"/>
    <row r="116" s="134" customFormat="1" x14ac:dyDescent="0.3"/>
    <row r="117" s="134" customFormat="1" x14ac:dyDescent="0.3"/>
    <row r="118" s="134" customFormat="1" x14ac:dyDescent="0.3"/>
    <row r="119" s="134" customFormat="1" x14ac:dyDescent="0.3"/>
    <row r="120" s="134" customFormat="1" x14ac:dyDescent="0.3"/>
    <row r="121" s="134" customFormat="1" x14ac:dyDescent="0.3"/>
    <row r="122" s="134" customFormat="1" x14ac:dyDescent="0.3"/>
    <row r="123" s="134" customFormat="1" x14ac:dyDescent="0.3"/>
    <row r="124" s="134" customFormat="1" x14ac:dyDescent="0.3"/>
    <row r="125" s="134" customFormat="1" x14ac:dyDescent="0.3"/>
    <row r="126" s="134" customFormat="1" x14ac:dyDescent="0.3"/>
    <row r="127" s="134" customFormat="1" x14ac:dyDescent="0.3"/>
    <row r="128" s="134" customFormat="1" x14ac:dyDescent="0.3"/>
  </sheetData>
  <sortState ref="A3:U73">
    <sortCondition ref="B3:B73"/>
  </sortState>
  <mergeCells count="17">
    <mergeCell ref="A78:B78"/>
    <mergeCell ref="A1:B1"/>
    <mergeCell ref="A53:B53"/>
    <mergeCell ref="A75:B75"/>
    <mergeCell ref="C1:D1"/>
    <mergeCell ref="E1:F1"/>
    <mergeCell ref="G1:H1"/>
    <mergeCell ref="U1:W1"/>
    <mergeCell ref="M1:N1"/>
    <mergeCell ref="A13:B13"/>
    <mergeCell ref="A3:B3"/>
    <mergeCell ref="A4:B4"/>
    <mergeCell ref="I1:J1"/>
    <mergeCell ref="K1:L1"/>
    <mergeCell ref="O1:P1"/>
    <mergeCell ref="Q1:R1"/>
    <mergeCell ref="S1:T1"/>
  </mergeCells>
  <pageMargins left="0.25" right="0.25" top="0.75" bottom="0.75" header="0.3" footer="0.3"/>
  <pageSetup scale="77" fitToHeight="0" orientation="landscape" horizontalDpi="0" verticalDpi="0" r:id="rId1"/>
  <headerFooter>
    <oddHeader>&amp;C&amp;"Cambria,Bold"&amp;10&amp;KC00000Southern Illinois University Edwardsville
Fall 2016 Degree-seeking first-time Undergraduate Transfer Enrollments
from other Colleges/Universities by race-ethnic category and gender</oddHeader>
    <oddFooter>&amp;R&amp;"-,Italic"&amp;9&amp;K01+033Office of Institutional Research and Studies
October 2017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"/>
  <sheetViews>
    <sheetView zoomScaleNormal="100" workbookViewId="0">
      <selection activeCell="F5" sqref="F5"/>
    </sheetView>
  </sheetViews>
  <sheetFormatPr defaultRowHeight="14.4" x14ac:dyDescent="0.3"/>
  <cols>
    <col min="1" max="1" width="17.21875" bestFit="1" customWidth="1"/>
    <col min="2" max="13" width="7.44140625" customWidth="1"/>
  </cols>
  <sheetData>
    <row r="1" spans="1:13" ht="43.2" customHeight="1" x14ac:dyDescent="0.3">
      <c r="A1" s="169"/>
      <c r="B1" s="390" t="s">
        <v>648</v>
      </c>
      <c r="C1" s="390"/>
      <c r="D1" s="391" t="s">
        <v>202</v>
      </c>
      <c r="E1" s="391"/>
      <c r="F1" s="390" t="s">
        <v>85</v>
      </c>
      <c r="G1" s="390"/>
      <c r="H1" s="391" t="s">
        <v>225</v>
      </c>
      <c r="I1" s="391"/>
      <c r="J1" s="391" t="s">
        <v>87</v>
      </c>
      <c r="K1" s="391"/>
      <c r="L1" s="389" t="s">
        <v>88</v>
      </c>
      <c r="M1" s="389"/>
    </row>
    <row r="2" spans="1:13" x14ac:dyDescent="0.3">
      <c r="A2" s="169"/>
      <c r="B2" s="172" t="s">
        <v>77</v>
      </c>
      <c r="C2" s="173" t="s">
        <v>78</v>
      </c>
      <c r="D2" s="172" t="s">
        <v>77</v>
      </c>
      <c r="E2" s="174" t="s">
        <v>78</v>
      </c>
      <c r="F2" s="173" t="s">
        <v>77</v>
      </c>
      <c r="G2" s="173" t="s">
        <v>78</v>
      </c>
      <c r="H2" s="172" t="s">
        <v>77</v>
      </c>
      <c r="I2" s="174" t="s">
        <v>78</v>
      </c>
      <c r="J2" s="173" t="s">
        <v>77</v>
      </c>
      <c r="K2" s="173" t="s">
        <v>78</v>
      </c>
      <c r="L2" s="172" t="s">
        <v>77</v>
      </c>
      <c r="M2" s="174" t="s">
        <v>78</v>
      </c>
    </row>
    <row r="3" spans="1:13" x14ac:dyDescent="0.3">
      <c r="A3" s="169" t="s">
        <v>84</v>
      </c>
      <c r="B3" s="170">
        <v>102</v>
      </c>
      <c r="C3" s="171">
        <v>90</v>
      </c>
      <c r="D3" s="170">
        <v>20</v>
      </c>
      <c r="E3" s="169">
        <v>26</v>
      </c>
      <c r="F3" s="171">
        <v>7</v>
      </c>
      <c r="G3" s="171">
        <v>8</v>
      </c>
      <c r="H3" s="170">
        <v>19</v>
      </c>
      <c r="I3" s="169">
        <v>32</v>
      </c>
      <c r="J3" s="171">
        <v>3</v>
      </c>
      <c r="K3" s="171">
        <v>5</v>
      </c>
      <c r="L3" s="170">
        <v>144</v>
      </c>
      <c r="M3" s="169">
        <v>171</v>
      </c>
    </row>
    <row r="4" spans="1:13" x14ac:dyDescent="0.3">
      <c r="A4" s="169" t="s">
        <v>671</v>
      </c>
      <c r="B4" s="170"/>
      <c r="C4" s="171"/>
      <c r="D4" s="170">
        <v>42</v>
      </c>
      <c r="E4" s="169">
        <v>51</v>
      </c>
      <c r="F4" s="171">
        <v>60</v>
      </c>
      <c r="G4" s="171">
        <v>92</v>
      </c>
      <c r="H4" s="170">
        <v>86</v>
      </c>
      <c r="I4" s="169">
        <v>132</v>
      </c>
      <c r="J4" s="171">
        <v>18</v>
      </c>
      <c r="K4" s="171">
        <v>19</v>
      </c>
      <c r="L4" s="170">
        <v>156</v>
      </c>
      <c r="M4" s="169">
        <v>241</v>
      </c>
    </row>
  </sheetData>
  <mergeCells count="6">
    <mergeCell ref="L1:M1"/>
    <mergeCell ref="B1:C1"/>
    <mergeCell ref="D1:E1"/>
    <mergeCell ref="F1:G1"/>
    <mergeCell ref="H1:I1"/>
    <mergeCell ref="J1:K1"/>
  </mergeCells>
  <printOptions horizontalCentered="1"/>
  <pageMargins left="0.25" right="0.25" top="1" bottom="1" header="0.3" footer="0.3"/>
  <pageSetup fitToHeight="0" orientation="landscape" horizontalDpi="0" verticalDpi="0" r:id="rId1"/>
  <headerFooter>
    <oddHeader>&amp;C&amp;"Cambria,Bold"&amp;10&amp;KC00000Southern Illinois University Edwardsville
Fall 2017 Enrollment by Race and Ethnicity distribution for Hispanic/Latino and Two or more races
Table 11</oddHeader>
    <oddFooter>&amp;R&amp;"-,Italic"&amp;9&amp;K01+034Office of Institutional Research and Studies
October 2017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Contents</vt:lpstr>
      <vt:lpstr>Table 2</vt:lpstr>
      <vt:lpstr>Table 4</vt:lpstr>
      <vt:lpstr>Table 5A</vt:lpstr>
      <vt:lpstr>Table 7</vt:lpstr>
      <vt:lpstr>Table 8 </vt:lpstr>
      <vt:lpstr>Table 9</vt:lpstr>
      <vt:lpstr>Table 10</vt:lpstr>
      <vt:lpstr>Table 11</vt:lpstr>
      <vt:lpstr>'Table 10'!Print_Titles</vt:lpstr>
      <vt:lpstr>'Table 2'!Print_Titles</vt:lpstr>
      <vt:lpstr>'Table 8 '!Print_Titles</vt:lpstr>
      <vt:lpstr>'Table 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2017-10-31T21:26:25Z</dcterms:modified>
</cp:coreProperties>
</file>